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50" tabRatio="674" activeTab="0"/>
  </bookViews>
  <sheets>
    <sheet name="sondaggiopromozionepiemonte" sheetId="1" r:id="rId1"/>
  </sheets>
  <definedNames>
    <definedName name="_xlnm.Print_Area" localSheetId="0">'sondaggiopromozionepiemonte'!$J$3:$AN$62</definedName>
  </definedNames>
  <calcPr fullCalcOnLoad="1"/>
</workbook>
</file>

<file path=xl/comments1.xml><?xml version="1.0" encoding="utf-8"?>
<comments xmlns="http://schemas.openxmlformats.org/spreadsheetml/2006/main">
  <authors>
    <author>Andrea Nicastro</author>
  </authors>
  <commentList>
    <comment ref="G5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6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8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9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H11" authorId="0">
      <text>
        <r>
          <rPr>
            <sz val="8"/>
            <rFont val="Tahoma"/>
            <family val="2"/>
          </rPr>
          <t>ABILITAZIONE</t>
        </r>
      </text>
    </comment>
    <comment ref="H12" authorId="0">
      <text>
        <r>
          <rPr>
            <sz val="8"/>
            <rFont val="Tahoma"/>
            <family val="2"/>
          </rPr>
          <t>ABILITAZIONE</t>
        </r>
      </text>
    </comment>
    <comment ref="H13" authorId="0">
      <text>
        <r>
          <rPr>
            <sz val="8"/>
            <rFont val="Tahoma"/>
            <family val="2"/>
          </rPr>
          <t>ABILITAZIONE</t>
        </r>
      </text>
    </comment>
    <comment ref="H14" authorId="0">
      <text>
        <r>
          <rPr>
            <sz val="8"/>
            <rFont val="Tahoma"/>
            <family val="2"/>
          </rPr>
          <t>ABILITAZIONE</t>
        </r>
      </text>
    </comment>
    <comment ref="H15" authorId="0">
      <text>
        <r>
          <rPr>
            <sz val="8"/>
            <rFont val="Tahoma"/>
            <family val="2"/>
          </rPr>
          <t>ABILITAZIONE</t>
        </r>
      </text>
    </comment>
    <comment ref="H16" authorId="0">
      <text>
        <r>
          <rPr>
            <sz val="8"/>
            <rFont val="Tahoma"/>
            <family val="2"/>
          </rPr>
          <t>ABILITAZIONE</t>
        </r>
      </text>
    </comment>
    <comment ref="H17" authorId="0">
      <text>
        <r>
          <rPr>
            <sz val="8"/>
            <rFont val="Tahoma"/>
            <family val="2"/>
          </rPr>
          <t>ABILITAZIONE</t>
        </r>
      </text>
    </comment>
    <comment ref="H18" authorId="0">
      <text>
        <r>
          <rPr>
            <sz val="8"/>
            <rFont val="Tahoma"/>
            <family val="2"/>
          </rPr>
          <t>ABILITAZIONE</t>
        </r>
      </text>
    </comment>
    <comment ref="H19" authorId="0">
      <text>
        <r>
          <rPr>
            <sz val="8"/>
            <rFont val="Tahoma"/>
            <family val="2"/>
          </rPr>
          <t>ABILITAZIONE</t>
        </r>
      </text>
    </comment>
    <comment ref="H20" authorId="0">
      <text>
        <r>
          <rPr>
            <sz val="8"/>
            <rFont val="Tahoma"/>
            <family val="2"/>
          </rPr>
          <t>ABILITAZIONE</t>
        </r>
      </text>
    </comment>
    <comment ref="H21" authorId="0">
      <text>
        <r>
          <rPr>
            <sz val="8"/>
            <rFont val="Tahoma"/>
            <family val="2"/>
          </rPr>
          <t>ABILITAZIONE</t>
        </r>
      </text>
    </comment>
    <comment ref="G11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2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3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4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5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6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7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8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19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20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G21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H3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G10" authorId="0">
      <text>
        <r>
          <rPr>
            <sz val="8"/>
            <rFont val="Tahoma"/>
            <family val="2"/>
          </rPr>
          <t>REGOLA DI AMMISSIBILITA' DELLA DOMANDA</t>
        </r>
      </text>
    </comment>
    <comment ref="H23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E1" authorId="0">
      <text>
        <r>
          <rPr>
            <sz val="8"/>
            <rFont val="Tahoma"/>
            <family val="2"/>
          </rPr>
          <t>SEZIONE COMPLETATA</t>
        </r>
      </text>
    </comment>
    <comment ref="F1" authorId="0">
      <text>
        <r>
          <rPr>
            <sz val="8"/>
            <rFont val="Tahoma"/>
            <family val="2"/>
          </rPr>
          <t>SEZIONE ABILITATA</t>
        </r>
      </text>
    </comment>
    <comment ref="F2" authorId="0">
      <text>
        <r>
          <rPr>
            <sz val="8"/>
            <rFont val="Tahoma"/>
            <family val="2"/>
          </rPr>
          <t>SEZIONE ABILITATA</t>
        </r>
      </text>
    </comment>
    <comment ref="E2" authorId="0">
      <text>
        <r>
          <rPr>
            <sz val="8"/>
            <rFont val="Tahoma"/>
            <family val="2"/>
          </rPr>
          <t>SEZIONE COMPLETATA</t>
        </r>
      </text>
    </comment>
    <comment ref="H30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H37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H44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F3" authorId="0">
      <text>
        <r>
          <rPr>
            <sz val="8"/>
            <rFont val="Tahoma"/>
            <family val="2"/>
          </rPr>
          <t>SEZIONE ABILITATA</t>
        </r>
      </text>
    </comment>
    <comment ref="F4" authorId="0">
      <text>
        <r>
          <rPr>
            <sz val="8"/>
            <rFont val="Tahoma"/>
            <family val="2"/>
          </rPr>
          <t>SEZIONE ABILITATA</t>
        </r>
      </text>
    </comment>
    <comment ref="F5" authorId="0">
      <text>
        <r>
          <rPr>
            <sz val="8"/>
            <rFont val="Tahoma"/>
            <family val="2"/>
          </rPr>
          <t>SEZIONE ABILITATA</t>
        </r>
      </text>
    </comment>
    <comment ref="F6" authorId="0">
      <text>
        <r>
          <rPr>
            <sz val="8"/>
            <rFont val="Tahoma"/>
            <family val="2"/>
          </rPr>
          <t>SEZIONE ABILITATA</t>
        </r>
      </text>
    </comment>
    <comment ref="F7" authorId="0">
      <text>
        <r>
          <rPr>
            <sz val="8"/>
            <rFont val="Tahoma"/>
            <family val="2"/>
          </rPr>
          <t>SEZIONE ABILITATA</t>
        </r>
      </text>
    </comment>
    <comment ref="F8" authorId="0">
      <text>
        <r>
          <rPr>
            <sz val="8"/>
            <rFont val="Tahoma"/>
            <family val="2"/>
          </rPr>
          <t>SEZIONE ABILITATA</t>
        </r>
      </text>
    </comment>
    <comment ref="F9" authorId="0">
      <text>
        <r>
          <rPr>
            <sz val="8"/>
            <rFont val="Tahoma"/>
            <family val="2"/>
          </rPr>
          <t>SEZIONE ABILITATA</t>
        </r>
      </text>
    </comment>
    <comment ref="F10" authorId="0">
      <text>
        <r>
          <rPr>
            <sz val="8"/>
            <rFont val="Tahoma"/>
            <family val="2"/>
          </rPr>
          <t>SEZIONE ABILITATA</t>
        </r>
      </text>
    </comment>
    <comment ref="F11" authorId="0">
      <text>
        <r>
          <rPr>
            <sz val="8"/>
            <rFont val="Tahoma"/>
            <family val="2"/>
          </rPr>
          <t>SEZIONE ABILITATA</t>
        </r>
      </text>
    </comment>
    <comment ref="F12" authorId="0">
      <text>
        <r>
          <rPr>
            <sz val="8"/>
            <rFont val="Tahoma"/>
            <family val="2"/>
          </rPr>
          <t>SEZIONE ABILITATA</t>
        </r>
      </text>
    </comment>
    <comment ref="F13" authorId="0">
      <text>
        <r>
          <rPr>
            <sz val="8"/>
            <rFont val="Tahoma"/>
            <family val="2"/>
          </rPr>
          <t>SEZIONE ABILITATA</t>
        </r>
      </text>
    </comment>
    <comment ref="F14" authorId="0">
      <text>
        <r>
          <rPr>
            <sz val="8"/>
            <rFont val="Tahoma"/>
            <family val="2"/>
          </rPr>
          <t>SEZIONE ABILITATA</t>
        </r>
      </text>
    </comment>
    <comment ref="F15" authorId="0">
      <text>
        <r>
          <rPr>
            <sz val="8"/>
            <rFont val="Tahoma"/>
            <family val="2"/>
          </rPr>
          <t>SEZIONE ABILITATA</t>
        </r>
      </text>
    </comment>
    <comment ref="F16" authorId="0">
      <text>
        <r>
          <rPr>
            <sz val="8"/>
            <rFont val="Tahoma"/>
            <family val="2"/>
          </rPr>
          <t>SEZIONE ABILITATA</t>
        </r>
      </text>
    </comment>
    <comment ref="F17" authorId="0">
      <text>
        <r>
          <rPr>
            <sz val="8"/>
            <rFont val="Tahoma"/>
            <family val="2"/>
          </rPr>
          <t>SEZIONE ABILITATA</t>
        </r>
      </text>
    </comment>
    <comment ref="F18" authorId="0">
      <text>
        <r>
          <rPr>
            <sz val="8"/>
            <rFont val="Tahoma"/>
            <family val="2"/>
          </rPr>
          <t>SEZIONE ABILITATA</t>
        </r>
      </text>
    </comment>
    <comment ref="F19" authorId="0">
      <text>
        <r>
          <rPr>
            <sz val="8"/>
            <rFont val="Tahoma"/>
            <family val="2"/>
          </rPr>
          <t>SEZIONE ABILITATA</t>
        </r>
      </text>
    </comment>
    <comment ref="F20" authorId="0">
      <text>
        <r>
          <rPr>
            <sz val="8"/>
            <rFont val="Tahoma"/>
            <family val="2"/>
          </rPr>
          <t>SEZIONE ABILITATA</t>
        </r>
      </text>
    </comment>
    <comment ref="F21" authorId="0">
      <text>
        <r>
          <rPr>
            <sz val="8"/>
            <rFont val="Tahoma"/>
            <family val="2"/>
          </rPr>
          <t>SEZIONE ABILITATA</t>
        </r>
      </text>
    </comment>
    <comment ref="F22" authorId="0">
      <text>
        <r>
          <rPr>
            <sz val="8"/>
            <rFont val="Tahoma"/>
            <family val="2"/>
          </rPr>
          <t>SEZIONE ABILITATA</t>
        </r>
      </text>
    </comment>
    <comment ref="F23" authorId="0">
      <text>
        <r>
          <rPr>
            <sz val="8"/>
            <rFont val="Tahoma"/>
            <family val="2"/>
          </rPr>
          <t>SEZIONE ABILITATA</t>
        </r>
      </text>
    </comment>
    <comment ref="F24" authorId="0">
      <text>
        <r>
          <rPr>
            <sz val="8"/>
            <rFont val="Tahoma"/>
            <family val="2"/>
          </rPr>
          <t>SEZIONE ABILITATA</t>
        </r>
      </text>
    </comment>
    <comment ref="F25" authorId="0">
      <text>
        <r>
          <rPr>
            <sz val="8"/>
            <rFont val="Tahoma"/>
            <family val="2"/>
          </rPr>
          <t>SEZIONE ABILITATA</t>
        </r>
      </text>
    </comment>
    <comment ref="F38" authorId="0">
      <text>
        <r>
          <rPr>
            <sz val="8"/>
            <rFont val="Tahoma"/>
            <family val="2"/>
          </rPr>
          <t>SEZIONE ABILITATA</t>
        </r>
      </text>
    </comment>
    <comment ref="F39" authorId="0">
      <text>
        <r>
          <rPr>
            <sz val="8"/>
            <rFont val="Tahoma"/>
            <family val="2"/>
          </rPr>
          <t>SEZIONE ABILITATA</t>
        </r>
      </text>
    </comment>
    <comment ref="F40" authorId="0">
      <text>
        <r>
          <rPr>
            <sz val="8"/>
            <rFont val="Tahoma"/>
            <family val="2"/>
          </rPr>
          <t>SEZIONE ABILITATA</t>
        </r>
      </text>
    </comment>
    <comment ref="E3" authorId="0">
      <text>
        <r>
          <rPr>
            <sz val="8"/>
            <rFont val="Tahoma"/>
            <family val="2"/>
          </rPr>
          <t>SEZIONE COMPLETATA</t>
        </r>
      </text>
    </comment>
    <comment ref="E4" authorId="0">
      <text>
        <r>
          <rPr>
            <sz val="8"/>
            <rFont val="Tahoma"/>
            <family val="2"/>
          </rPr>
          <t>SEZIONE COMPLETATA</t>
        </r>
      </text>
    </comment>
    <comment ref="E5" authorId="0">
      <text>
        <r>
          <rPr>
            <sz val="8"/>
            <rFont val="Tahoma"/>
            <family val="2"/>
          </rPr>
          <t>SEZIONE COMPLETATA</t>
        </r>
      </text>
    </comment>
    <comment ref="E6" authorId="0">
      <text>
        <r>
          <rPr>
            <sz val="8"/>
            <rFont val="Tahoma"/>
            <family val="2"/>
          </rPr>
          <t>SEZIONE COMPLETATA</t>
        </r>
      </text>
    </comment>
    <comment ref="E7" authorId="0">
      <text>
        <r>
          <rPr>
            <sz val="8"/>
            <rFont val="Tahoma"/>
            <family val="2"/>
          </rPr>
          <t>SEZIONE COMPLETATA</t>
        </r>
      </text>
    </comment>
    <comment ref="E8" authorId="0">
      <text>
        <r>
          <rPr>
            <sz val="8"/>
            <rFont val="Tahoma"/>
            <family val="2"/>
          </rPr>
          <t>SEZIONE COMPLETATA</t>
        </r>
      </text>
    </comment>
    <comment ref="E9" authorId="0">
      <text>
        <r>
          <rPr>
            <sz val="8"/>
            <rFont val="Tahoma"/>
            <family val="2"/>
          </rPr>
          <t>SEZIONE COMPLETATA</t>
        </r>
      </text>
    </comment>
    <comment ref="E10" authorId="0">
      <text>
        <r>
          <rPr>
            <sz val="8"/>
            <rFont val="Tahoma"/>
            <family val="2"/>
          </rPr>
          <t>SEZIONE COMPLETATA</t>
        </r>
      </text>
    </comment>
    <comment ref="E11" authorId="0">
      <text>
        <r>
          <rPr>
            <sz val="8"/>
            <rFont val="Tahoma"/>
            <family val="2"/>
          </rPr>
          <t>SEZIONE COMPLETATA</t>
        </r>
      </text>
    </comment>
    <comment ref="E12" authorId="0">
      <text>
        <r>
          <rPr>
            <sz val="8"/>
            <rFont val="Tahoma"/>
            <family val="2"/>
          </rPr>
          <t>SEZIONE COMPLETATA</t>
        </r>
      </text>
    </comment>
    <comment ref="E13" authorId="0">
      <text>
        <r>
          <rPr>
            <sz val="8"/>
            <rFont val="Tahoma"/>
            <family val="2"/>
          </rPr>
          <t>SEZIONE COMPLETATA</t>
        </r>
      </text>
    </comment>
    <comment ref="E14" authorId="0">
      <text>
        <r>
          <rPr>
            <sz val="8"/>
            <rFont val="Tahoma"/>
            <family val="2"/>
          </rPr>
          <t>SEZIONE COMPLETATA</t>
        </r>
      </text>
    </comment>
    <comment ref="E15" authorId="0">
      <text>
        <r>
          <rPr>
            <sz val="8"/>
            <rFont val="Tahoma"/>
            <family val="2"/>
          </rPr>
          <t>SEZIONE COMPLETATA</t>
        </r>
      </text>
    </comment>
    <comment ref="E16" authorId="0">
      <text>
        <r>
          <rPr>
            <sz val="8"/>
            <rFont val="Tahoma"/>
            <family val="2"/>
          </rPr>
          <t>SEZIONE COMPLETATA</t>
        </r>
      </text>
    </comment>
    <comment ref="E17" authorId="0">
      <text>
        <r>
          <rPr>
            <sz val="8"/>
            <rFont val="Tahoma"/>
            <family val="2"/>
          </rPr>
          <t>SEZIONE COMPLETATA</t>
        </r>
      </text>
    </comment>
    <comment ref="E18" authorId="0">
      <text>
        <r>
          <rPr>
            <sz val="8"/>
            <rFont val="Tahoma"/>
            <family val="2"/>
          </rPr>
          <t>SEZIONE COMPLETATA</t>
        </r>
      </text>
    </comment>
    <comment ref="E19" authorId="0">
      <text>
        <r>
          <rPr>
            <sz val="8"/>
            <rFont val="Tahoma"/>
            <family val="2"/>
          </rPr>
          <t>SEZIONE COMPLETATA</t>
        </r>
      </text>
    </comment>
    <comment ref="E20" authorId="0">
      <text>
        <r>
          <rPr>
            <sz val="8"/>
            <rFont val="Tahoma"/>
            <family val="2"/>
          </rPr>
          <t>SEZIONE COMPLETATA</t>
        </r>
      </text>
    </comment>
    <comment ref="E21" authorId="0">
      <text>
        <r>
          <rPr>
            <sz val="8"/>
            <rFont val="Tahoma"/>
            <family val="2"/>
          </rPr>
          <t>SEZIONE COMPLETATA</t>
        </r>
      </text>
    </comment>
    <comment ref="E22" authorId="0">
      <text>
        <r>
          <rPr>
            <sz val="8"/>
            <rFont val="Tahoma"/>
            <family val="2"/>
          </rPr>
          <t>SEZIONE COMPLETATA</t>
        </r>
      </text>
    </comment>
    <comment ref="E23" authorId="0">
      <text>
        <r>
          <rPr>
            <sz val="8"/>
            <rFont val="Tahoma"/>
            <family val="2"/>
          </rPr>
          <t>SEZIONE COMPLETATA</t>
        </r>
      </text>
    </comment>
    <comment ref="E24" authorId="0">
      <text>
        <r>
          <rPr>
            <sz val="8"/>
            <rFont val="Tahoma"/>
            <family val="2"/>
          </rPr>
          <t>SEZIONE COMPLETATA</t>
        </r>
      </text>
    </comment>
    <comment ref="E25" authorId="0">
      <text>
        <r>
          <rPr>
            <sz val="8"/>
            <rFont val="Tahoma"/>
            <family val="2"/>
          </rPr>
          <t>SEZIONE COMPLETATA</t>
        </r>
      </text>
    </comment>
    <comment ref="E38" authorId="0">
      <text>
        <r>
          <rPr>
            <sz val="8"/>
            <rFont val="Tahoma"/>
            <family val="2"/>
          </rPr>
          <t>SEZIONE COMPLETATA</t>
        </r>
      </text>
    </comment>
    <comment ref="E39" authorId="0">
      <text>
        <r>
          <rPr>
            <sz val="8"/>
            <rFont val="Tahoma"/>
            <family val="2"/>
          </rPr>
          <t>SEZIONE COMPLETATA</t>
        </r>
      </text>
    </comment>
    <comment ref="E40" authorId="0">
      <text>
        <r>
          <rPr>
            <sz val="8"/>
            <rFont val="Tahoma"/>
            <family val="2"/>
          </rPr>
          <t>SEZIONE COMPLETATA</t>
        </r>
      </text>
    </comment>
    <comment ref="H7" authorId="0">
      <text>
        <r>
          <rPr>
            <sz val="8"/>
            <rFont val="Tahoma"/>
            <family val="2"/>
          </rPr>
          <t>RIGA ABILITATA</t>
        </r>
      </text>
    </comment>
    <comment ref="H8" authorId="0">
      <text>
        <r>
          <rPr>
            <sz val="8"/>
            <rFont val="Tahoma"/>
            <family val="2"/>
          </rPr>
          <t>RIGA ABILITATA</t>
        </r>
      </text>
    </comment>
    <comment ref="H9" authorId="0">
      <text>
        <r>
          <rPr>
            <sz val="8"/>
            <rFont val="Tahoma"/>
            <family val="2"/>
          </rPr>
          <t>RIGA ABILITATA</t>
        </r>
      </text>
    </comment>
    <comment ref="H26" authorId="0">
      <text>
        <r>
          <rPr>
            <sz val="8"/>
            <rFont val="Tahoma"/>
            <family val="2"/>
          </rPr>
          <t>RIGA ABILITATA</t>
        </r>
      </text>
    </comment>
    <comment ref="H27" authorId="0">
      <text>
        <r>
          <rPr>
            <sz val="8"/>
            <rFont val="Tahoma"/>
            <family val="2"/>
          </rPr>
          <t>RIGA ABILITATA</t>
        </r>
      </text>
    </comment>
    <comment ref="H28" authorId="0">
      <text>
        <r>
          <rPr>
            <sz val="8"/>
            <rFont val="Tahoma"/>
            <family val="2"/>
          </rPr>
          <t>RIGA ABILITATA</t>
        </r>
      </text>
    </comment>
    <comment ref="AO1" authorId="0">
      <text>
        <r>
          <rPr>
            <sz val="8"/>
            <rFont val="Tahoma"/>
            <family val="2"/>
          </rPr>
          <t>CARTACEO</t>
        </r>
      </text>
    </comment>
    <comment ref="H51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H60" authorId="0">
      <text>
        <r>
          <rPr>
            <sz val="8"/>
            <rFont val="Tahoma"/>
            <family val="2"/>
          </rPr>
          <t>CONDIZIONE DI COMPLETAMENTO DELLA CONDIZIONE</t>
        </r>
      </text>
    </comment>
    <comment ref="F48" authorId="0">
      <text>
        <r>
          <rPr>
            <sz val="8"/>
            <rFont val="Tahoma"/>
            <family val="2"/>
          </rPr>
          <t>SEZIONE ABILITATA</t>
        </r>
      </text>
    </comment>
    <comment ref="F49" authorId="0">
      <text>
        <r>
          <rPr>
            <sz val="8"/>
            <rFont val="Tahoma"/>
            <family val="2"/>
          </rPr>
          <t>SEZIONE ABILITATA</t>
        </r>
      </text>
    </comment>
    <comment ref="F50" authorId="0">
      <text>
        <r>
          <rPr>
            <sz val="8"/>
            <rFont val="Tahoma"/>
            <family val="2"/>
          </rPr>
          <t>SEZIONE ABILITATA</t>
        </r>
      </text>
    </comment>
    <comment ref="F51" authorId="0">
      <text>
        <r>
          <rPr>
            <sz val="8"/>
            <rFont val="Tahoma"/>
            <family val="2"/>
          </rPr>
          <t>SEZIONE ABILITATA</t>
        </r>
      </text>
    </comment>
    <comment ref="F52" authorId="0">
      <text>
        <r>
          <rPr>
            <sz val="8"/>
            <rFont val="Tahoma"/>
            <family val="2"/>
          </rPr>
          <t>SEZIONE ABILITATA</t>
        </r>
      </text>
    </comment>
    <comment ref="F53" authorId="0">
      <text>
        <r>
          <rPr>
            <sz val="8"/>
            <rFont val="Tahoma"/>
            <family val="2"/>
          </rPr>
          <t>SEZIONE ABILITATA</t>
        </r>
      </text>
    </comment>
    <comment ref="F54" authorId="0">
      <text>
        <r>
          <rPr>
            <sz val="8"/>
            <rFont val="Tahoma"/>
            <family val="2"/>
          </rPr>
          <t>SEZIONE ABILITATA</t>
        </r>
      </text>
    </comment>
    <comment ref="F55" authorId="0">
      <text>
        <r>
          <rPr>
            <sz val="8"/>
            <rFont val="Tahoma"/>
            <family val="2"/>
          </rPr>
          <t>SEZIONE ABILITATA</t>
        </r>
      </text>
    </comment>
    <comment ref="F56" authorId="0">
      <text>
        <r>
          <rPr>
            <sz val="8"/>
            <rFont val="Tahoma"/>
            <family val="2"/>
          </rPr>
          <t>SEZIONE ABILITATA</t>
        </r>
      </text>
    </comment>
    <comment ref="E48" authorId="0">
      <text>
        <r>
          <rPr>
            <sz val="8"/>
            <rFont val="Tahoma"/>
            <family val="2"/>
          </rPr>
          <t>SEZIONE COMPLETATA</t>
        </r>
      </text>
    </comment>
    <comment ref="E49" authorId="0">
      <text>
        <r>
          <rPr>
            <sz val="8"/>
            <rFont val="Tahoma"/>
            <family val="2"/>
          </rPr>
          <t>SEZIONE COMPLETATA</t>
        </r>
      </text>
    </comment>
    <comment ref="E50" authorId="0">
      <text>
        <r>
          <rPr>
            <sz val="8"/>
            <rFont val="Tahoma"/>
            <family val="2"/>
          </rPr>
          <t>SEZIONE COMPLETATA</t>
        </r>
      </text>
    </comment>
    <comment ref="E51" authorId="0">
      <text>
        <r>
          <rPr>
            <sz val="8"/>
            <rFont val="Tahoma"/>
            <family val="2"/>
          </rPr>
          <t>SEZIONE COMPLETATA</t>
        </r>
      </text>
    </comment>
    <comment ref="E52" authorId="0">
      <text>
        <r>
          <rPr>
            <sz val="8"/>
            <rFont val="Tahoma"/>
            <family val="2"/>
          </rPr>
          <t>SEZIONE COMPLETATA</t>
        </r>
      </text>
    </comment>
    <comment ref="E53" authorId="0">
      <text>
        <r>
          <rPr>
            <sz val="8"/>
            <rFont val="Tahoma"/>
            <family val="2"/>
          </rPr>
          <t>SEZIONE COMPLETATA</t>
        </r>
      </text>
    </comment>
    <comment ref="E54" authorId="0">
      <text>
        <r>
          <rPr>
            <sz val="8"/>
            <rFont val="Tahoma"/>
            <family val="2"/>
          </rPr>
          <t>SEZIONE COMPLETATA</t>
        </r>
      </text>
    </comment>
    <comment ref="E55" authorId="0">
      <text>
        <r>
          <rPr>
            <sz val="8"/>
            <rFont val="Tahoma"/>
            <family val="2"/>
          </rPr>
          <t>SEZIONE COMPLETATA</t>
        </r>
      </text>
    </comment>
    <comment ref="E56" authorId="0">
      <text>
        <r>
          <rPr>
            <sz val="8"/>
            <rFont val="Tahoma"/>
            <family val="2"/>
          </rPr>
          <t>SEZIONE COMPLETATA</t>
        </r>
      </text>
    </comment>
    <comment ref="F41" authorId="0">
      <text>
        <r>
          <rPr>
            <sz val="8"/>
            <rFont val="Tahoma"/>
            <family val="2"/>
          </rPr>
          <t>SEZIONE ABILITATA</t>
        </r>
      </text>
    </comment>
    <comment ref="F42" authorId="0">
      <text>
        <r>
          <rPr>
            <sz val="8"/>
            <rFont val="Tahoma"/>
            <family val="2"/>
          </rPr>
          <t>SEZIONE ABILITATA</t>
        </r>
      </text>
    </comment>
    <comment ref="F43" authorId="0">
      <text>
        <r>
          <rPr>
            <sz val="8"/>
            <rFont val="Tahoma"/>
            <family val="2"/>
          </rPr>
          <t>SEZIONE ABILITATA</t>
        </r>
      </text>
    </comment>
    <comment ref="F44" authorId="0">
      <text>
        <r>
          <rPr>
            <sz val="8"/>
            <rFont val="Tahoma"/>
            <family val="2"/>
          </rPr>
          <t>SEZIONE ABILITATA</t>
        </r>
      </text>
    </comment>
    <comment ref="F45" authorId="0">
      <text>
        <r>
          <rPr>
            <sz val="8"/>
            <rFont val="Tahoma"/>
            <family val="2"/>
          </rPr>
          <t>SEZIONE ABILITATA</t>
        </r>
      </text>
    </comment>
    <comment ref="F46" authorId="0">
      <text>
        <r>
          <rPr>
            <sz val="8"/>
            <rFont val="Tahoma"/>
            <family val="2"/>
          </rPr>
          <t>SEZIONE ABILITATA</t>
        </r>
      </text>
    </comment>
    <comment ref="F47" authorId="0">
      <text>
        <r>
          <rPr>
            <sz val="8"/>
            <rFont val="Tahoma"/>
            <family val="2"/>
          </rPr>
          <t>SEZIONE ABILITATA</t>
        </r>
      </text>
    </comment>
    <comment ref="E41" authorId="0">
      <text>
        <r>
          <rPr>
            <sz val="8"/>
            <rFont val="Tahoma"/>
            <family val="2"/>
          </rPr>
          <t>SEZIONE COMPLETATA</t>
        </r>
      </text>
    </comment>
    <comment ref="E42" authorId="0">
      <text>
        <r>
          <rPr>
            <sz val="8"/>
            <rFont val="Tahoma"/>
            <family val="2"/>
          </rPr>
          <t>SEZIONE COMPLETATA</t>
        </r>
      </text>
    </comment>
    <comment ref="E43" authorId="0">
      <text>
        <r>
          <rPr>
            <sz val="8"/>
            <rFont val="Tahoma"/>
            <family val="2"/>
          </rPr>
          <t>SEZIONE COMPLETATA</t>
        </r>
      </text>
    </comment>
    <comment ref="E44" authorId="0">
      <text>
        <r>
          <rPr>
            <sz val="8"/>
            <rFont val="Tahoma"/>
            <family val="2"/>
          </rPr>
          <t>SEZIONE COMPLETATA</t>
        </r>
      </text>
    </comment>
    <comment ref="E45" authorId="0">
      <text>
        <r>
          <rPr>
            <sz val="8"/>
            <rFont val="Tahoma"/>
            <family val="2"/>
          </rPr>
          <t>SEZIONE COMPLETATA</t>
        </r>
      </text>
    </comment>
    <comment ref="E46" authorId="0">
      <text>
        <r>
          <rPr>
            <sz val="8"/>
            <rFont val="Tahoma"/>
            <family val="2"/>
          </rPr>
          <t>SEZIONE COMPLETATA</t>
        </r>
      </text>
    </comment>
    <comment ref="E47" authorId="0">
      <text>
        <r>
          <rPr>
            <sz val="8"/>
            <rFont val="Tahoma"/>
            <family val="2"/>
          </rPr>
          <t>SEZIONE COMPLETATA</t>
        </r>
      </text>
    </comment>
    <comment ref="F37" authorId="0">
      <text>
        <r>
          <rPr>
            <sz val="8"/>
            <rFont val="Tahoma"/>
            <family val="2"/>
          </rPr>
          <t>SEZIONE ABILITATA</t>
        </r>
      </text>
    </comment>
    <comment ref="E37" authorId="0">
      <text>
        <r>
          <rPr>
            <sz val="8"/>
            <rFont val="Tahoma"/>
            <family val="2"/>
          </rPr>
          <t>SEZIONE COMPLETATA</t>
        </r>
      </text>
    </comment>
    <comment ref="F26" authorId="0">
      <text>
        <r>
          <rPr>
            <sz val="8"/>
            <rFont val="Tahoma"/>
            <family val="2"/>
          </rPr>
          <t>SEZIONE ABILITATA</t>
        </r>
      </text>
    </comment>
    <comment ref="F27" authorId="0">
      <text>
        <r>
          <rPr>
            <sz val="8"/>
            <rFont val="Tahoma"/>
            <family val="2"/>
          </rPr>
          <t>SEZIONE ABILITATA</t>
        </r>
      </text>
    </comment>
    <comment ref="F28" authorId="0">
      <text>
        <r>
          <rPr>
            <sz val="8"/>
            <rFont val="Tahoma"/>
            <family val="2"/>
          </rPr>
          <t>SEZIONE ABILITATA</t>
        </r>
      </text>
    </comment>
    <comment ref="F29" authorId="0">
      <text>
        <r>
          <rPr>
            <sz val="8"/>
            <rFont val="Tahoma"/>
            <family val="2"/>
          </rPr>
          <t>SEZIONE ABILITATA</t>
        </r>
      </text>
    </comment>
    <comment ref="F30" authorId="0">
      <text>
        <r>
          <rPr>
            <sz val="8"/>
            <rFont val="Tahoma"/>
            <family val="2"/>
          </rPr>
          <t>SEZIONE ABILITATA</t>
        </r>
      </text>
    </comment>
    <comment ref="E26" authorId="0">
      <text>
        <r>
          <rPr>
            <sz val="8"/>
            <rFont val="Tahoma"/>
            <family val="2"/>
          </rPr>
          <t>SEZIONE COMPLETATA</t>
        </r>
      </text>
    </comment>
    <comment ref="E27" authorId="0">
      <text>
        <r>
          <rPr>
            <sz val="8"/>
            <rFont val="Tahoma"/>
            <family val="2"/>
          </rPr>
          <t>SEZIONE COMPLETATA</t>
        </r>
      </text>
    </comment>
    <comment ref="E28" authorId="0">
      <text>
        <r>
          <rPr>
            <sz val="8"/>
            <rFont val="Tahoma"/>
            <family val="2"/>
          </rPr>
          <t>SEZIONE COMPLETATA</t>
        </r>
      </text>
    </comment>
    <comment ref="E29" authorId="0">
      <text>
        <r>
          <rPr>
            <sz val="8"/>
            <rFont val="Tahoma"/>
            <family val="2"/>
          </rPr>
          <t>SEZIONE COMPLETATA</t>
        </r>
      </text>
    </comment>
    <comment ref="E30" authorId="0">
      <text>
        <r>
          <rPr>
            <sz val="8"/>
            <rFont val="Tahoma"/>
            <family val="2"/>
          </rPr>
          <t>SEZIONE COMPLETATA</t>
        </r>
      </text>
    </comment>
    <comment ref="AW52" authorId="0">
      <text>
        <r>
          <rPr>
            <sz val="8"/>
            <rFont val="Tahoma"/>
            <family val="2"/>
          </rPr>
          <t>CONTA VOCI COMPILATE</t>
        </r>
      </text>
    </comment>
    <comment ref="AW55" authorId="0">
      <text>
        <r>
          <rPr>
            <sz val="8"/>
            <rFont val="Tahoma"/>
            <family val="2"/>
          </rPr>
          <t>CONTA VOCI COMPILATE</t>
        </r>
      </text>
    </comment>
    <comment ref="AX52" authorId="0">
      <text>
        <r>
          <rPr>
            <sz val="8"/>
            <rFont val="Tahoma"/>
            <family val="2"/>
          </rPr>
          <t>CONTA VOCI COMPILATE</t>
        </r>
      </text>
    </comment>
    <comment ref="AX55" authorId="0">
      <text>
        <r>
          <rPr>
            <sz val="8"/>
            <rFont val="Tahoma"/>
            <family val="2"/>
          </rPr>
          <t>CONTA VOCI COMPILATE</t>
        </r>
      </text>
    </comment>
    <comment ref="H31" authorId="0">
      <text>
        <r>
          <rPr>
            <sz val="8"/>
            <rFont val="Tahoma"/>
            <family val="2"/>
          </rPr>
          <t>RIGA ABILITATA</t>
        </r>
      </text>
    </comment>
    <comment ref="H25" authorId="0">
      <text>
        <r>
          <rPr>
            <sz val="8"/>
            <rFont val="Tahoma"/>
            <family val="2"/>
          </rPr>
          <t>RIGA ABILITATA</t>
        </r>
      </text>
    </comment>
    <comment ref="H24" authorId="0">
      <text>
        <r>
          <rPr>
            <sz val="8"/>
            <rFont val="Tahoma"/>
            <family val="2"/>
          </rPr>
          <t>RIGA ABILITATA</t>
        </r>
      </text>
    </comment>
    <comment ref="H6" authorId="0">
      <text>
        <r>
          <rPr>
            <sz val="8"/>
            <rFont val="Tahoma"/>
            <family val="2"/>
          </rPr>
          <t>RIGA ABILITATA</t>
        </r>
      </text>
    </comment>
    <comment ref="H5" authorId="0">
      <text>
        <r>
          <rPr>
            <sz val="8"/>
            <rFont val="Tahoma"/>
            <family val="2"/>
          </rPr>
          <t>RIGA ABILITATA</t>
        </r>
      </text>
    </comment>
    <comment ref="H4" authorId="0">
      <text>
        <r>
          <rPr>
            <sz val="8"/>
            <rFont val="Tahoma"/>
            <family val="2"/>
          </rPr>
          <t>RIGA ABILITATA</t>
        </r>
      </text>
    </comment>
    <comment ref="F57" authorId="0">
      <text>
        <r>
          <rPr>
            <sz val="8"/>
            <rFont val="Tahoma"/>
            <family val="2"/>
          </rPr>
          <t>SEZIONE ABILITATA</t>
        </r>
      </text>
    </comment>
    <comment ref="F58" authorId="0">
      <text>
        <r>
          <rPr>
            <sz val="8"/>
            <rFont val="Tahoma"/>
            <family val="2"/>
          </rPr>
          <t>SEZIONE ABILITATA</t>
        </r>
      </text>
    </comment>
    <comment ref="F59" authorId="0">
      <text>
        <r>
          <rPr>
            <sz val="8"/>
            <rFont val="Tahoma"/>
            <family val="2"/>
          </rPr>
          <t>SEZIONE ABILITATA</t>
        </r>
      </text>
    </comment>
    <comment ref="F60" authorId="0">
      <text>
        <r>
          <rPr>
            <sz val="8"/>
            <rFont val="Tahoma"/>
            <family val="2"/>
          </rPr>
          <t>SEZIONE ABILITATA</t>
        </r>
      </text>
    </comment>
    <comment ref="F61" authorId="0">
      <text>
        <r>
          <rPr>
            <sz val="8"/>
            <rFont val="Tahoma"/>
            <family val="2"/>
          </rPr>
          <t>SEZIONE ABILITATA</t>
        </r>
      </text>
    </comment>
    <comment ref="F62" authorId="0">
      <text>
        <r>
          <rPr>
            <sz val="8"/>
            <rFont val="Tahoma"/>
            <family val="2"/>
          </rPr>
          <t>SEZIONE ABILITATA</t>
        </r>
      </text>
    </comment>
    <comment ref="E57" authorId="0">
      <text>
        <r>
          <rPr>
            <sz val="8"/>
            <rFont val="Tahoma"/>
            <family val="2"/>
          </rPr>
          <t>SEZIONE COMPLETATA</t>
        </r>
      </text>
    </comment>
    <comment ref="E58" authorId="0">
      <text>
        <r>
          <rPr>
            <sz val="8"/>
            <rFont val="Tahoma"/>
            <family val="2"/>
          </rPr>
          <t>SEZIONE COMPLETATA</t>
        </r>
      </text>
    </comment>
    <comment ref="E59" authorId="0">
      <text>
        <r>
          <rPr>
            <sz val="8"/>
            <rFont val="Tahoma"/>
            <family val="2"/>
          </rPr>
          <t>SEZIONE COMPLETATA</t>
        </r>
      </text>
    </comment>
    <comment ref="E60" authorId="0">
      <text>
        <r>
          <rPr>
            <sz val="8"/>
            <rFont val="Tahoma"/>
            <family val="2"/>
          </rPr>
          <t>SEZIONE COMPLETATA</t>
        </r>
      </text>
    </comment>
    <comment ref="E61" authorId="0">
      <text>
        <r>
          <rPr>
            <sz val="8"/>
            <rFont val="Tahoma"/>
            <family val="2"/>
          </rPr>
          <t>SEZIONE COMPLETATA</t>
        </r>
      </text>
    </comment>
    <comment ref="E62" authorId="0">
      <text>
        <r>
          <rPr>
            <sz val="8"/>
            <rFont val="Tahoma"/>
            <family val="2"/>
          </rPr>
          <t>SEZIONE COMPLETATA</t>
        </r>
      </text>
    </comment>
    <comment ref="H38" authorId="0">
      <text>
        <r>
          <rPr>
            <sz val="8"/>
            <rFont val="Tahoma"/>
            <family val="2"/>
          </rPr>
          <t>RIGA ABILITATA</t>
        </r>
      </text>
    </comment>
    <comment ref="H39" authorId="0">
      <text>
        <r>
          <rPr>
            <sz val="8"/>
            <rFont val="Tahoma"/>
            <family val="2"/>
          </rPr>
          <t>RIGA ABILITATA</t>
        </r>
      </text>
    </comment>
    <comment ref="H40" authorId="0">
      <text>
        <r>
          <rPr>
            <sz val="8"/>
            <rFont val="Tahoma"/>
            <family val="2"/>
          </rPr>
          <t>RIGA ABILITATA</t>
        </r>
      </text>
    </comment>
    <comment ref="H41" authorId="0">
      <text>
        <r>
          <rPr>
            <sz val="8"/>
            <rFont val="Tahoma"/>
            <family val="2"/>
          </rPr>
          <t>RIGA ABILITATA</t>
        </r>
      </text>
    </comment>
    <comment ref="H42" authorId="0">
      <text>
        <r>
          <rPr>
            <sz val="8"/>
            <rFont val="Tahoma"/>
            <family val="2"/>
          </rPr>
          <t>RIGA ABILITATA</t>
        </r>
      </text>
    </comment>
    <comment ref="H45" authorId="0">
      <text>
        <r>
          <rPr>
            <sz val="8"/>
            <rFont val="Tahoma"/>
            <family val="2"/>
          </rPr>
          <t>RIGA ABILITATA</t>
        </r>
      </text>
    </comment>
    <comment ref="H46" authorId="0">
      <text>
        <r>
          <rPr>
            <sz val="8"/>
            <rFont val="Tahoma"/>
            <family val="2"/>
          </rPr>
          <t>RIGA ABILITATA</t>
        </r>
      </text>
    </comment>
    <comment ref="H47" authorId="0">
      <text>
        <r>
          <rPr>
            <sz val="8"/>
            <rFont val="Tahoma"/>
            <family val="2"/>
          </rPr>
          <t>RIGA ABILITATA</t>
        </r>
      </text>
    </comment>
    <comment ref="H48" authorId="0">
      <text>
        <r>
          <rPr>
            <sz val="8"/>
            <rFont val="Tahoma"/>
            <family val="2"/>
          </rPr>
          <t>RIGA ABILITATA</t>
        </r>
      </text>
    </comment>
    <comment ref="H49" authorId="0">
      <text>
        <r>
          <rPr>
            <sz val="8"/>
            <rFont val="Tahoma"/>
            <family val="2"/>
          </rPr>
          <t>RIGA ABILITATA</t>
        </r>
      </text>
    </comment>
    <comment ref="H62" authorId="0">
      <text>
        <r>
          <rPr>
            <sz val="8"/>
            <rFont val="Tahoma"/>
            <family val="2"/>
          </rPr>
          <t>RIGA ABILITATA</t>
        </r>
      </text>
    </comment>
    <comment ref="F31" authorId="0">
      <text>
        <r>
          <rPr>
            <sz val="8"/>
            <rFont val="Tahoma"/>
            <family val="2"/>
          </rPr>
          <t>SEZIONE ABILITATA</t>
        </r>
      </text>
    </comment>
    <comment ref="F32" authorId="0">
      <text>
        <r>
          <rPr>
            <sz val="8"/>
            <rFont val="Tahoma"/>
            <family val="2"/>
          </rPr>
          <t>SEZIONE ABILITATA</t>
        </r>
      </text>
    </comment>
    <comment ref="F33" authorId="0">
      <text>
        <r>
          <rPr>
            <sz val="8"/>
            <rFont val="Tahoma"/>
            <family val="2"/>
          </rPr>
          <t>SEZIONE ABILITATA</t>
        </r>
      </text>
    </comment>
    <comment ref="F34" authorId="0">
      <text>
        <r>
          <rPr>
            <sz val="8"/>
            <rFont val="Tahoma"/>
            <family val="2"/>
          </rPr>
          <t>SEZIONE ABILITATA</t>
        </r>
      </text>
    </comment>
    <comment ref="F35" authorId="0">
      <text>
        <r>
          <rPr>
            <sz val="8"/>
            <rFont val="Tahoma"/>
            <family val="2"/>
          </rPr>
          <t>SEZIONE ABILITATA</t>
        </r>
      </text>
    </comment>
    <comment ref="F36" authorId="0">
      <text>
        <r>
          <rPr>
            <sz val="8"/>
            <rFont val="Tahoma"/>
            <family val="2"/>
          </rPr>
          <t>SEZIONE ABILITATA</t>
        </r>
      </text>
    </comment>
    <comment ref="E31" authorId="0">
      <text>
        <r>
          <rPr>
            <sz val="8"/>
            <rFont val="Tahoma"/>
            <family val="2"/>
          </rPr>
          <t>SEZIONE COMPLETATA</t>
        </r>
      </text>
    </comment>
    <comment ref="E32" authorId="0">
      <text>
        <r>
          <rPr>
            <sz val="8"/>
            <rFont val="Tahoma"/>
            <family val="2"/>
          </rPr>
          <t>SEZIONE COMPLETATA</t>
        </r>
      </text>
    </comment>
    <comment ref="E33" authorId="0">
      <text>
        <r>
          <rPr>
            <sz val="8"/>
            <rFont val="Tahoma"/>
            <family val="2"/>
          </rPr>
          <t>SEZIONE COMPLETATA</t>
        </r>
      </text>
    </comment>
    <comment ref="E34" authorId="0">
      <text>
        <r>
          <rPr>
            <sz val="8"/>
            <rFont val="Tahoma"/>
            <family val="2"/>
          </rPr>
          <t>SEZIONE COMPLETATA</t>
        </r>
      </text>
    </comment>
    <comment ref="E35" authorId="0">
      <text>
        <r>
          <rPr>
            <sz val="8"/>
            <rFont val="Tahoma"/>
            <family val="2"/>
          </rPr>
          <t>SEZIONE COMPLETATA</t>
        </r>
      </text>
    </comment>
    <comment ref="E36" authorId="0">
      <text>
        <r>
          <rPr>
            <sz val="8"/>
            <rFont val="Tahoma"/>
            <family val="2"/>
          </rPr>
          <t>SEZIONE COMPLETATA</t>
        </r>
      </text>
    </comment>
    <comment ref="H32" authorId="0">
      <text>
        <r>
          <rPr>
            <sz val="8"/>
            <rFont val="Tahoma"/>
            <family val="2"/>
          </rPr>
          <t>RIGA ABILITATA</t>
        </r>
      </text>
    </comment>
    <comment ref="H33" authorId="0">
      <text>
        <r>
          <rPr>
            <sz val="8"/>
            <rFont val="Tahoma"/>
            <family val="2"/>
          </rPr>
          <t>RIGA ABILITATA</t>
        </r>
      </text>
    </comment>
    <comment ref="H34" authorId="0">
      <text>
        <r>
          <rPr>
            <sz val="8"/>
            <rFont val="Tahoma"/>
            <family val="2"/>
          </rPr>
          <t>RIGA ABILITATA</t>
        </r>
      </text>
    </comment>
    <comment ref="H35" authorId="0">
      <text>
        <r>
          <rPr>
            <sz val="8"/>
            <rFont val="Tahoma"/>
            <family val="2"/>
          </rPr>
          <t>RIGA ABILITATA</t>
        </r>
      </text>
    </comment>
    <comment ref="H1" authorId="0">
      <text>
        <r>
          <rPr>
            <sz val="8"/>
            <rFont val="Tahoma"/>
            <family val="2"/>
          </rPr>
          <t>Quasi completo</t>
        </r>
      </text>
    </comment>
    <comment ref="I1" authorId="0">
      <text>
        <r>
          <rPr>
            <sz val="8"/>
            <rFont val="Tahoma"/>
            <family val="2"/>
          </rPr>
          <t>COMPLETO</t>
        </r>
      </text>
    </comment>
  </commentList>
</comments>
</file>

<file path=xl/sharedStrings.xml><?xml version="1.0" encoding="utf-8"?>
<sst xmlns="http://schemas.openxmlformats.org/spreadsheetml/2006/main" count="169" uniqueCount="133">
  <si>
    <t>…</t>
  </si>
  <si>
    <t>Dirigente</t>
  </si>
  <si>
    <t>Allenatore</t>
  </si>
  <si>
    <t>Giocatore</t>
  </si>
  <si>
    <t>Tifoso</t>
  </si>
  <si>
    <t>Altro</t>
  </si>
  <si>
    <t>A</t>
  </si>
  <si>
    <t>B</t>
  </si>
  <si>
    <t>C</t>
  </si>
  <si>
    <t>D</t>
  </si>
  <si>
    <t>E</t>
  </si>
  <si>
    <t>F</t>
  </si>
  <si>
    <t>Giornalista</t>
  </si>
  <si>
    <t>CHI SEI ?</t>
  </si>
  <si>
    <t>Frog</t>
  </si>
  <si>
    <t>Beinaschese</t>
  </si>
  <si>
    <t>Alba</t>
  </si>
  <si>
    <t>Webegg</t>
  </si>
  <si>
    <t>Dogliani</t>
  </si>
  <si>
    <t>Orbassano</t>
  </si>
  <si>
    <t>Nichelino</t>
  </si>
  <si>
    <t>Cuneo</t>
  </si>
  <si>
    <t>Reba</t>
  </si>
  <si>
    <t>Venaria</t>
  </si>
  <si>
    <t>Eporedia</t>
  </si>
  <si>
    <t>Volpiano</t>
  </si>
  <si>
    <t>Pianezza</t>
  </si>
  <si>
    <t>Golden River</t>
  </si>
  <si>
    <t>Alpignano</t>
  </si>
  <si>
    <t>Pont Donnas</t>
  </si>
  <si>
    <t>CopRoMa</t>
  </si>
  <si>
    <t>Leini</t>
  </si>
  <si>
    <t>Grugliasco</t>
  </si>
  <si>
    <t>Alfieri</t>
  </si>
  <si>
    <t>Alber Team</t>
  </si>
  <si>
    <t>Rosta</t>
  </si>
  <si>
    <t>Rivoli</t>
  </si>
  <si>
    <t>Barracuda</t>
  </si>
  <si>
    <t>Arcobaleno</t>
  </si>
  <si>
    <t>Condove</t>
  </si>
  <si>
    <t>Atlavir</t>
  </si>
  <si>
    <t>Castellazzo</t>
  </si>
  <si>
    <t>Casale</t>
  </si>
  <si>
    <t>Viguzzolo</t>
  </si>
  <si>
    <t>Omega At</t>
  </si>
  <si>
    <t>Valenza</t>
  </si>
  <si>
    <t>Canelli</t>
  </si>
  <si>
    <t>Cierre At</t>
  </si>
  <si>
    <t>Alessandria</t>
  </si>
  <si>
    <t>Black Novi</t>
  </si>
  <si>
    <t>Serravalle</t>
  </si>
  <si>
    <t>Crescentino</t>
  </si>
  <si>
    <t>Vercelli Rices</t>
  </si>
  <si>
    <t>Valsesia</t>
  </si>
  <si>
    <t>Mooskins Vc</t>
  </si>
  <si>
    <t>Gaglianico</t>
  </si>
  <si>
    <t>Cossato</t>
  </si>
  <si>
    <t>Viverone</t>
  </si>
  <si>
    <t>Vercelli Bk</t>
  </si>
  <si>
    <t>Zanzare</t>
  </si>
  <si>
    <t>O.B.Vercelli</t>
  </si>
  <si>
    <t>Cigliano</t>
  </si>
  <si>
    <t>Ghemme</t>
  </si>
  <si>
    <t>Borgobasket</t>
  </si>
  <si>
    <t>Domodossola</t>
  </si>
  <si>
    <t>Romentino</t>
  </si>
  <si>
    <t>Don Bosco</t>
  </si>
  <si>
    <t>Gravellona</t>
  </si>
  <si>
    <t>Borgoticino</t>
  </si>
  <si>
    <t>S.Maurizio</t>
  </si>
  <si>
    <t>Oleggio</t>
  </si>
  <si>
    <t>Marano</t>
  </si>
  <si>
    <t xml:space="preserve">ho seguito il girone </t>
  </si>
  <si>
    <t xml:space="preserve">faccio parte della societa' </t>
  </si>
  <si>
    <t xml:space="preserve">con il ruolo di </t>
  </si>
  <si>
    <t xml:space="preserve">cognome e nome </t>
  </si>
  <si>
    <t>sia resa nota</t>
  </si>
  <si>
    <t>resti anonima</t>
  </si>
  <si>
    <t>IN</t>
  </si>
  <si>
    <t>START</t>
  </si>
  <si>
    <t>LAST</t>
  </si>
  <si>
    <t>SECTION</t>
  </si>
  <si>
    <t>SI</t>
  </si>
  <si>
    <t>NO</t>
  </si>
  <si>
    <t>non voglio rispondere</t>
  </si>
  <si>
    <t>tutti</t>
  </si>
  <si>
    <t>alcuni</t>
  </si>
  <si>
    <t xml:space="preserve">lunghezza del campionato </t>
  </si>
  <si>
    <t xml:space="preserve">comodita' delle trasferte </t>
  </si>
  <si>
    <t xml:space="preserve">adeguatezza dei costi </t>
  </si>
  <si>
    <t xml:space="preserve">utilita' dell'ufficiale di campo </t>
  </si>
  <si>
    <t xml:space="preserve">scelta dei giorni di gara </t>
  </si>
  <si>
    <t xml:space="preserve">criteri di ammissione </t>
  </si>
  <si>
    <t xml:space="preserve">formazione dei gironi </t>
  </si>
  <si>
    <t xml:space="preserve">formula dei playoff </t>
  </si>
  <si>
    <t>gestione dei giorni di gara</t>
  </si>
  <si>
    <t xml:space="preserve">competenza tecnica </t>
  </si>
  <si>
    <t xml:space="preserve">atteggiamento </t>
  </si>
  <si>
    <t xml:space="preserve">puntualita' </t>
  </si>
  <si>
    <t xml:space="preserve">presenza </t>
  </si>
  <si>
    <t>adeguatezza nelle designazioni</t>
  </si>
  <si>
    <t xml:space="preserve">comunicati ufficiali </t>
  </si>
  <si>
    <t xml:space="preserve">sito FIP Piemonte </t>
  </si>
  <si>
    <t xml:space="preserve">e-mail </t>
  </si>
  <si>
    <t xml:space="preserve">telefono </t>
  </si>
  <si>
    <t xml:space="preserve">di presenza </t>
  </si>
  <si>
    <t>Moncalieri 1975</t>
  </si>
  <si>
    <t>Moncalieri 2005</t>
  </si>
  <si>
    <t>Oasi L.V.</t>
  </si>
  <si>
    <t>Old Basket Novara</t>
  </si>
  <si>
    <t>ASPETTI LOGISTICI ED ECONOMICI (dai un voto da 1 a 7)</t>
  </si>
  <si>
    <t>ASPETTI SPORTIVI E AGONISTICI (dai un voto da 1 a 7)</t>
  </si>
  <si>
    <t>ARBITRAGGIO (dai un voto da 1 a 7)</t>
  </si>
  <si>
    <t>COMUNICAZIONE CON IL COMITATO (dai un voto da 1 a 7)</t>
  </si>
  <si>
    <t>AGGIUNGI ULTERIORI COMMENTI</t>
  </si>
  <si>
    <t>TUTTE LE OPZIONI</t>
  </si>
  <si>
    <t>VALORI</t>
  </si>
  <si>
    <t>DISPONIBILI</t>
  </si>
  <si>
    <t>Ammissione delle squadre fuori classifica</t>
  </si>
  <si>
    <t>Stagione regolare del campionato troppo corta</t>
  </si>
  <si>
    <t>Trasferte troppo lunghe e distanti</t>
  </si>
  <si>
    <t>Formula dei playoff non equa</t>
  </si>
  <si>
    <t>Livello tecnico degli arbitri inferiore a quello delle squadre</t>
  </si>
  <si>
    <t>Eccessiva la designazione dell'ufficiale di campo</t>
  </si>
  <si>
    <t>DEFINISCI I TRE PROBLEMI PRINCIPALI DELLA STAGIONE</t>
  </si>
  <si>
    <t xml:space="preserve">ossia </t>
  </si>
  <si>
    <t>Non fissato l'organico ne' definito il titolo sportivo</t>
  </si>
  <si>
    <t>Gironi tecnicamente troppo squilibrati</t>
  </si>
  <si>
    <t>Tasse gara troppo alte</t>
  </si>
  <si>
    <t>Giorni di gara restrittivi e troppe deroghe</t>
  </si>
  <si>
    <t>non mi esprimo</t>
  </si>
  <si>
    <t>1 = pessimo
2 = scarso
3 = mediocre
4 = sufficiente
5 = buono
6 = ottimo
7 = eccellente</t>
  </si>
  <si>
    <t>livello tecnico complessivo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</si>
</sst>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/m;@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12"/>
      <name val="Tahoma"/>
      <family val="2"/>
    </font>
    <font>
      <sz val="16"/>
      <name val="Arial Narrow"/>
      <family val="2"/>
    </font>
    <font>
      <sz val="16"/>
      <color indexed="9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Tahoma"/>
      <family val="2"/>
    </font>
    <font>
      <b/>
      <sz val="7"/>
      <color indexed="10"/>
      <name val="Tahoma"/>
      <family val="2"/>
    </font>
    <font>
      <b/>
      <sz val="16"/>
      <color indexed="9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16" borderId="0" xfId="0" applyFill="1" applyAlignment="1" applyProtection="1">
      <alignment vertical="center"/>
      <protection hidden="1"/>
    </xf>
    <xf numFmtId="0" fontId="3" fillId="16" borderId="0" xfId="0" applyFont="1" applyFill="1" applyAlignment="1" applyProtection="1">
      <alignment vertical="center"/>
      <protection hidden="1"/>
    </xf>
    <xf numFmtId="0" fontId="3" fillId="19" borderId="0" xfId="0" applyFont="1" applyFill="1" applyAlignment="1" applyProtection="1">
      <alignment vertical="center"/>
      <protection hidden="1"/>
    </xf>
    <xf numFmtId="0" fontId="4" fillId="16" borderId="0" xfId="0" applyFont="1" applyFill="1" applyAlignment="1" applyProtection="1">
      <alignment vertical="center"/>
      <protection hidden="1"/>
    </xf>
    <xf numFmtId="0" fontId="4" fillId="16" borderId="0" xfId="0" applyFont="1" applyFill="1" applyAlignment="1" applyProtection="1">
      <alignment horizontal="center" vertical="center"/>
      <protection hidden="1"/>
    </xf>
    <xf numFmtId="0" fontId="5" fillId="16" borderId="0" xfId="0" applyFont="1" applyFill="1" applyAlignment="1" applyProtection="1">
      <alignment vertical="center"/>
      <protection hidden="1"/>
    </xf>
    <xf numFmtId="0" fontId="5" fillId="16" borderId="0" xfId="0" applyFont="1" applyFill="1" applyAlignment="1" applyProtection="1">
      <alignment horizontal="center" vertical="center"/>
      <protection hidden="1"/>
    </xf>
    <xf numFmtId="0" fontId="6" fillId="24" borderId="0" xfId="0" applyFont="1" applyFill="1" applyAlignment="1" applyProtection="1">
      <alignment horizontal="center" vertical="center"/>
      <protection hidden="1"/>
    </xf>
    <xf numFmtId="0" fontId="7" fillId="25" borderId="0" xfId="0" applyFont="1" applyFill="1" applyAlignment="1" applyProtection="1">
      <alignment horizontal="center" vertical="center"/>
      <protection hidden="1"/>
    </xf>
    <xf numFmtId="0" fontId="7" fillId="16" borderId="0" xfId="0" applyFont="1" applyFill="1" applyAlignment="1" applyProtection="1">
      <alignment horizontal="center" vertical="center"/>
      <protection hidden="1"/>
    </xf>
    <xf numFmtId="0" fontId="8" fillId="26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vertical="center"/>
      <protection hidden="1"/>
    </xf>
    <xf numFmtId="0" fontId="0" fillId="25" borderId="0" xfId="0" applyFont="1" applyFill="1" applyBorder="1" applyAlignment="1" applyProtection="1">
      <alignment horizontal="left" vertical="center" indent="1"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0" fillId="25" borderId="0" xfId="0" applyFont="1" applyFill="1" applyBorder="1" applyAlignment="1" applyProtection="1">
      <alignment vertical="center"/>
      <protection hidden="1"/>
    </xf>
    <xf numFmtId="0" fontId="0" fillId="16" borderId="0" xfId="0" applyFont="1" applyFill="1" applyAlignment="1" applyProtection="1">
      <alignment horizontal="left" vertical="center" indent="1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6" fillId="24" borderId="10" xfId="0" applyFont="1" applyFill="1" applyBorder="1" applyAlignment="1" applyProtection="1">
      <alignment vertical="center"/>
      <protection hidden="1"/>
    </xf>
    <xf numFmtId="0" fontId="0" fillId="25" borderId="11" xfId="0" applyFont="1" applyFill="1" applyBorder="1" applyAlignment="1" applyProtection="1">
      <alignment vertical="center"/>
      <protection hidden="1"/>
    </xf>
    <xf numFmtId="0" fontId="0" fillId="25" borderId="12" xfId="0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vertical="center" shrinkToFit="1"/>
      <protection hidden="1"/>
    </xf>
    <xf numFmtId="0" fontId="11" fillId="22" borderId="0" xfId="0" applyFont="1" applyFill="1" applyAlignment="1" applyProtection="1">
      <alignment vertical="center"/>
      <protection hidden="1"/>
    </xf>
    <xf numFmtId="0" fontId="0" fillId="10" borderId="0" xfId="0" applyFill="1" applyAlignment="1" applyProtection="1">
      <alignment horizontal="left" vertical="center"/>
      <protection hidden="1"/>
    </xf>
    <xf numFmtId="0" fontId="0" fillId="27" borderId="0" xfId="0" applyFill="1" applyAlignment="1" applyProtection="1">
      <alignment horizontal="left" vertical="center"/>
      <protection hidden="1"/>
    </xf>
    <xf numFmtId="0" fontId="2" fillId="27" borderId="0" xfId="0" applyFont="1" applyFill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10" fillId="24" borderId="0" xfId="0" applyFont="1" applyFill="1" applyAlignment="1" applyProtection="1">
      <alignment horizontal="center" vertical="center" shrinkToFit="1"/>
      <protection hidden="1"/>
    </xf>
    <xf numFmtId="0" fontId="0" fillId="25" borderId="14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16" borderId="0" xfId="0" applyFill="1" applyAlignment="1" applyProtection="1">
      <alignment horizontal="left" vertical="center" indent="1"/>
      <protection hidden="1"/>
    </xf>
    <xf numFmtId="0" fontId="0" fillId="3" borderId="0" xfId="0" applyFill="1" applyAlignment="1" applyProtection="1">
      <alignment horizontal="left" vertical="center" indent="1"/>
      <protection hidden="1"/>
    </xf>
    <xf numFmtId="0" fontId="31" fillId="25" borderId="0" xfId="0" applyFont="1" applyFill="1" applyAlignment="1" applyProtection="1">
      <alignment vertical="center" wrapText="1"/>
      <protection hidden="1"/>
    </xf>
    <xf numFmtId="0" fontId="31" fillId="25" borderId="0" xfId="0" applyFont="1" applyFill="1" applyBorder="1" applyAlignment="1" applyProtection="1">
      <alignment vertical="center" wrapText="1"/>
      <protection hidden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24" borderId="15" xfId="0" applyFont="1" applyFill="1" applyBorder="1" applyAlignment="1" applyProtection="1">
      <alignment vertical="center"/>
      <protection hidden="1"/>
    </xf>
    <xf numFmtId="0" fontId="10" fillId="24" borderId="14" xfId="0" applyFont="1" applyFill="1" applyBorder="1" applyAlignment="1" applyProtection="1">
      <alignment vertical="center"/>
      <protection hidden="1"/>
    </xf>
    <xf numFmtId="0" fontId="10" fillId="24" borderId="16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Border="1" applyAlignment="1" applyProtection="1">
      <alignment horizontal="left" vertical="center" wrapText="1" indent="1"/>
      <protection hidden="1"/>
    </xf>
    <xf numFmtId="0" fontId="0" fillId="22" borderId="0" xfId="0" applyFill="1" applyAlignment="1" applyProtection="1">
      <alignment horizontal="left" vertical="center" wrapText="1" indent="1"/>
      <protection hidden="1"/>
    </xf>
    <xf numFmtId="0" fontId="0" fillId="25" borderId="0" xfId="0" applyFont="1" applyFill="1" applyBorder="1" applyAlignment="1" applyProtection="1">
      <alignment horizontal="left" vertical="center" wrapText="1" indent="1"/>
      <protection locked="0"/>
    </xf>
    <xf numFmtId="0" fontId="7" fillId="16" borderId="17" xfId="0" applyFont="1" applyFill="1" applyBorder="1" applyAlignment="1" applyProtection="1">
      <alignment horizontal="center" vertical="center"/>
      <protection hidden="1"/>
    </xf>
    <xf numFmtId="0" fontId="7" fillId="16" borderId="18" xfId="0" applyFont="1" applyFill="1" applyBorder="1" applyAlignment="1" applyProtection="1">
      <alignment horizontal="center" vertical="center"/>
      <protection hidden="1"/>
    </xf>
    <xf numFmtId="0" fontId="7" fillId="16" borderId="19" xfId="0" applyFont="1" applyFill="1" applyBorder="1" applyAlignment="1" applyProtection="1">
      <alignment horizontal="center" vertical="center"/>
      <protection hidden="1"/>
    </xf>
    <xf numFmtId="0" fontId="7" fillId="16" borderId="10" xfId="0" applyFont="1" applyFill="1" applyBorder="1" applyAlignment="1" applyProtection="1">
      <alignment horizontal="center" vertical="center"/>
      <protection hidden="1"/>
    </xf>
    <xf numFmtId="0" fontId="7" fillId="16" borderId="20" xfId="0" applyFont="1" applyFill="1" applyBorder="1" applyAlignment="1" applyProtection="1">
      <alignment horizontal="center" vertical="center"/>
      <protection hidden="1"/>
    </xf>
    <xf numFmtId="0" fontId="7" fillId="16" borderId="21" xfId="0" applyFont="1" applyFill="1" applyBorder="1" applyAlignment="1" applyProtection="1">
      <alignment horizontal="center" vertical="center"/>
      <protection hidden="1"/>
    </xf>
    <xf numFmtId="0" fontId="3" fillId="25" borderId="0" xfId="0" applyFont="1" applyFill="1" applyBorder="1" applyAlignment="1" applyProtection="1">
      <alignment horizontal="right" wrapText="1" indent="1"/>
      <protection hidden="1"/>
    </xf>
    <xf numFmtId="0" fontId="7" fillId="16" borderId="0" xfId="0" applyFont="1" applyFill="1" applyAlignment="1" applyProtection="1">
      <alignment horizontal="center" vertical="center"/>
      <protection hidden="1"/>
    </xf>
    <xf numFmtId="0" fontId="0" fillId="25" borderId="0" xfId="0" applyFont="1" applyFill="1" applyBorder="1" applyAlignment="1" applyProtection="1">
      <alignment horizontal="left" vertical="center" indent="1"/>
      <protection locked="0"/>
    </xf>
    <xf numFmtId="0" fontId="3" fillId="25" borderId="0" xfId="0" applyFont="1" applyFill="1" applyBorder="1" applyAlignment="1" applyProtection="1">
      <alignment horizontal="left" vertical="top" wrapText="1" indent="1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9" fillId="0" borderId="23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 indent="1" shrinkToFit="1"/>
      <protection locked="0"/>
    </xf>
    <xf numFmtId="0" fontId="3" fillId="25" borderId="0" xfId="0" applyFont="1" applyFill="1" applyBorder="1" applyAlignment="1" applyProtection="1">
      <alignment horizontal="left" vertical="center" indent="1"/>
      <protection locked="0"/>
    </xf>
    <xf numFmtId="0" fontId="33" fillId="24" borderId="14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auto="1"/>
      </font>
      <border/>
    </dxf>
    <dxf>
      <fill>
        <patternFill>
          <bgColor rgb="FFCCFF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000080"/>
      </font>
      <fill>
        <patternFill>
          <bgColor rgb="FFFFFF99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000080"/>
      </font>
      <fill>
        <patternFill>
          <bgColor rgb="FFFFFF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 patternType="mediumGray">
          <fgColor rgb="FFFFFFFF"/>
          <bgColor rgb="FFFF99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border>
        <left style="thin">
          <color rgb="FF969696"/>
        </left>
        <top style="thin"/>
        <bottom style="thin">
          <color rgb="FF00FFFF"/>
        </bottom>
      </border>
    </dxf>
    <dxf>
      <font>
        <color rgb="FFFFFFFF"/>
      </font>
      <border>
        <top style="thin"/>
        <bottom style="thin">
          <color rgb="FF00FFFF"/>
        </bottom>
      </border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color rgb="FFFFFFFF"/>
      </font>
      <border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auto="1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0</xdr:row>
      <xdr:rowOff>0</xdr:rowOff>
    </xdr:from>
    <xdr:to>
      <xdr:col>56</xdr:col>
      <xdr:colOff>47625</xdr:colOff>
      <xdr:row>5</xdr:row>
      <xdr:rowOff>114300</xdr:rowOff>
    </xdr:to>
    <xdr:grpSp>
      <xdr:nvGrpSpPr>
        <xdr:cNvPr id="1" name="Group 264"/>
        <xdr:cNvGrpSpPr>
          <a:grpSpLocks/>
        </xdr:cNvGrpSpPr>
      </xdr:nvGrpSpPr>
      <xdr:grpSpPr>
        <a:xfrm>
          <a:off x="4838700" y="0"/>
          <a:ext cx="952500" cy="952500"/>
          <a:chOff x="508" y="0"/>
          <a:chExt cx="100" cy="100"/>
        </a:xfrm>
        <a:solidFill>
          <a:srgbClr val="FFFFFF"/>
        </a:solidFill>
      </xdr:grpSpPr>
      <xdr:sp>
        <xdr:nvSpPr>
          <xdr:cNvPr id="2" name="Oval 263"/>
          <xdr:cNvSpPr>
            <a:spLocks/>
          </xdr:cNvSpPr>
        </xdr:nvSpPr>
        <xdr:spPr>
          <a:xfrm>
            <a:off x="537" y="42"/>
            <a:ext cx="38" cy="2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6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08" y="0"/>
            <a:ext cx="100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84"/>
  <sheetViews>
    <sheetView tabSelected="1" zoomScale="130" zoomScaleNormal="130" zoomScaleSheetLayoutView="100" workbookViewId="0" topLeftCell="J1">
      <pane ySplit="1" topLeftCell="BM3" activePane="bottomLeft" state="frozen"/>
      <selection pane="topLeft" activeCell="BB35" sqref="BB35"/>
      <selection pane="bottomLeft" activeCell="U4" sqref="U4:AC4"/>
    </sheetView>
  </sheetViews>
  <sheetFormatPr defaultColWidth="9.140625" defaultRowHeight="12.75" outlineLevelRow="1" outlineLevelCol="1"/>
  <cols>
    <col min="1" max="4" width="6.7109375" style="4" hidden="1" customWidth="1" outlineLevel="1"/>
    <col min="5" max="9" width="6.7109375" style="5" hidden="1" customWidth="1" outlineLevel="1"/>
    <col min="10" max="10" width="4.7109375" style="16" customWidth="1" collapsed="1"/>
    <col min="11" max="11" width="2.7109375" style="16" customWidth="1"/>
    <col min="12" max="40" width="2.7109375" style="12" customWidth="1"/>
    <col min="41" max="41" width="17.57421875" style="12" hidden="1" customWidth="1" outlineLevel="1"/>
    <col min="42" max="42" width="2.57421875" style="1" hidden="1" customWidth="1" outlineLevel="1"/>
    <col min="43" max="54" width="2.7109375" style="1" hidden="1" customWidth="1" outlineLevel="1"/>
    <col min="55" max="55" width="2.57421875" style="1" hidden="1" customWidth="1" outlineLevel="1"/>
    <col min="56" max="56" width="4.7109375" style="1" hidden="1" customWidth="1" outlineLevel="1"/>
    <col min="57" max="57" width="2.57421875" style="1" customWidth="1" collapsed="1"/>
    <col min="58" max="16384" width="2.57421875" style="1" customWidth="1"/>
  </cols>
  <sheetData>
    <row r="1" spans="1:41" ht="20.25">
      <c r="A1" s="8" t="s">
        <v>79</v>
      </c>
      <c r="B1" s="8" t="s">
        <v>78</v>
      </c>
      <c r="C1" s="8" t="s">
        <v>80</v>
      </c>
      <c r="D1" s="7" t="s">
        <v>81</v>
      </c>
      <c r="E1" s="9" t="b">
        <v>1</v>
      </c>
      <c r="F1" s="9" t="b">
        <v>1</v>
      </c>
      <c r="H1" s="10" t="b">
        <f>AND(H3,H23,H30,H37,H44,H51)</f>
        <v>0</v>
      </c>
      <c r="I1" s="10" t="b">
        <f>AND(H1,H60)</f>
        <v>0</v>
      </c>
      <c r="J1" s="43"/>
      <c r="K1" s="65" t="str">
        <f>IF($I$1,"Salva e spedisci a sondaggiopromozionepiemonte@gmail.com",IF($H$1,"Sondaggio quasi completato: mancano solo i commenti finali","Compila le celle colorate relative alle diverse domande"))</f>
        <v>Compila le celle colorate relative alle diverse domande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44"/>
      <c r="AN1" s="45"/>
      <c r="AO1" s="34" t="b">
        <v>0</v>
      </c>
    </row>
    <row r="2" spans="1:54" s="6" customFormat="1" ht="12.75" customHeight="1" hidden="1" outlineLevel="1">
      <c r="A2" s="10" t="b">
        <f>NOT(ISBLANK(J2))</f>
        <v>0</v>
      </c>
      <c r="B2" s="10" t="b">
        <f>COUNTA($J2:$AN2)&gt;0</f>
        <v>0</v>
      </c>
      <c r="C2" s="10" t="b">
        <f>AND(B2,NOT(B3))</f>
        <v>0</v>
      </c>
      <c r="D2" s="11" t="str">
        <f aca="true" t="shared" si="0" ref="D2:D33">IF(A2,J2,D1)</f>
        <v>SECTION</v>
      </c>
      <c r="E2" s="10" t="b">
        <f>OR($AO$1,IF($A2,$H2,E1))</f>
        <v>1</v>
      </c>
      <c r="F2" s="10" t="b">
        <f>OR($AO$1,IF($A2,E1,F1))</f>
        <v>1</v>
      </c>
      <c r="G2" s="7"/>
      <c r="H2" s="5"/>
      <c r="I2" s="5"/>
      <c r="J2" s="15"/>
      <c r="K2" s="35"/>
      <c r="L2" s="35"/>
      <c r="M2" s="35"/>
      <c r="N2" s="35"/>
      <c r="O2" s="35"/>
      <c r="P2" s="35"/>
      <c r="Q2" s="35"/>
      <c r="R2" s="35"/>
      <c r="S2" s="35"/>
      <c r="T2" s="35"/>
      <c r="U2" s="13"/>
      <c r="V2" s="13"/>
      <c r="W2" s="13"/>
      <c r="X2" s="13"/>
      <c r="Y2" s="13"/>
      <c r="Z2" s="13"/>
      <c r="AA2" s="13"/>
      <c r="AB2" s="13"/>
      <c r="AC2" s="1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Q2" s="6">
        <f aca="true" t="shared" si="1" ref="AQ2:BB2">AP2+1</f>
        <v>1</v>
      </c>
      <c r="AR2" s="6">
        <f t="shared" si="1"/>
        <v>2</v>
      </c>
      <c r="AS2" s="6">
        <f t="shared" si="1"/>
        <v>3</v>
      </c>
      <c r="AT2" s="6">
        <f t="shared" si="1"/>
        <v>4</v>
      </c>
      <c r="AU2" s="6">
        <f t="shared" si="1"/>
        <v>5</v>
      </c>
      <c r="AV2" s="6">
        <f t="shared" si="1"/>
        <v>6</v>
      </c>
      <c r="AW2" s="6">
        <f t="shared" si="1"/>
        <v>7</v>
      </c>
      <c r="AX2" s="6">
        <f t="shared" si="1"/>
        <v>8</v>
      </c>
      <c r="AY2" s="6">
        <f t="shared" si="1"/>
        <v>9</v>
      </c>
      <c r="AZ2" s="6">
        <f t="shared" si="1"/>
        <v>10</v>
      </c>
      <c r="BA2" s="6">
        <f t="shared" si="1"/>
        <v>11</v>
      </c>
      <c r="BB2" s="6">
        <f t="shared" si="1"/>
        <v>12</v>
      </c>
    </row>
    <row r="3" spans="1:56" ht="20.25" collapsed="1">
      <c r="A3" s="10" t="b">
        <f aca="true" t="shared" si="2" ref="A3:A33">NOT(ISBLANK(J3))</f>
        <v>1</v>
      </c>
      <c r="B3" s="10" t="b">
        <f aca="true" t="shared" si="3" ref="B3:B8">COUNTA($J3:$AN3)&gt;0</f>
        <v>1</v>
      </c>
      <c r="C3" s="10" t="b">
        <f aca="true" t="shared" si="4" ref="C3:C33">AND(B3,NOT(B4))</f>
        <v>0</v>
      </c>
      <c r="D3" s="11">
        <f t="shared" si="0"/>
        <v>1</v>
      </c>
      <c r="E3" s="10" t="b">
        <f aca="true" t="shared" si="5" ref="E3:E33">OR($AO$1,IF($A3,$H3,E2))</f>
        <v>0</v>
      </c>
      <c r="F3" s="10" t="b">
        <f aca="true" t="shared" si="6" ref="F3:F33">OR($AO$1,IF($A3,E2,F2))</f>
        <v>1</v>
      </c>
      <c r="G3" s="7"/>
      <c r="H3" s="19" t="b">
        <f>AND($E2,I4,OR(I5,NOT(G5)),I6,I7,OR(I8,NOT(G8)),AND(I9,G10))</f>
        <v>0</v>
      </c>
      <c r="I3" s="33"/>
      <c r="J3" s="23">
        <f>MAX(J$1:J2)+1</f>
        <v>1</v>
      </c>
      <c r="K3" s="61" t="s">
        <v>13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BD3" s="42">
        <f>IF(OR(ISBLANK(U4),ISBLANK(U5)),"",100*BD4+MATCH(BD$5,$AQ$5:$BC$5,FALSE))</f>
      </c>
    </row>
    <row r="4" spans="1:56" ht="12.75">
      <c r="A4" s="10" t="b">
        <f t="shared" si="2"/>
        <v>0</v>
      </c>
      <c r="B4" s="10" t="b">
        <f t="shared" si="3"/>
        <v>1</v>
      </c>
      <c r="C4" s="10" t="b">
        <f t="shared" si="4"/>
        <v>0</v>
      </c>
      <c r="D4" s="11">
        <f t="shared" si="0"/>
        <v>1</v>
      </c>
      <c r="E4" s="10" t="b">
        <f t="shared" si="5"/>
        <v>0</v>
      </c>
      <c r="F4" s="10" t="b">
        <f t="shared" si="6"/>
        <v>1</v>
      </c>
      <c r="G4" s="7"/>
      <c r="H4" s="10" t="b">
        <f aca="true" t="shared" si="7" ref="H4:H9">OR($AO$1,AND(F4,IF(ISBLANK($G4),$I3,AND($G4,$I2))))</f>
        <v>1</v>
      </c>
      <c r="I4" s="10" t="b">
        <f>NOT(ISBLANK(U4))</f>
        <v>0</v>
      </c>
      <c r="J4" s="17"/>
      <c r="K4" s="46" t="str">
        <f aca="true" t="shared" si="8" ref="K4:K9">AO4</f>
        <v>ho seguito il girone </v>
      </c>
      <c r="L4" s="46"/>
      <c r="M4" s="46"/>
      <c r="N4" s="46"/>
      <c r="O4" s="46"/>
      <c r="P4" s="46"/>
      <c r="Q4" s="46"/>
      <c r="R4" s="46"/>
      <c r="S4" s="46"/>
      <c r="T4" s="46"/>
      <c r="U4" s="59"/>
      <c r="V4" s="59"/>
      <c r="W4" s="59"/>
      <c r="X4" s="59"/>
      <c r="Y4" s="59"/>
      <c r="Z4" s="59"/>
      <c r="AA4" s="59"/>
      <c r="AB4" s="59"/>
      <c r="AC4" s="5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2" t="s">
        <v>72</v>
      </c>
      <c r="AQ4" s="2" t="s">
        <v>85</v>
      </c>
      <c r="AR4" s="2" t="s">
        <v>86</v>
      </c>
      <c r="AS4" s="3" t="s">
        <v>6</v>
      </c>
      <c r="AT4" s="3" t="s">
        <v>7</v>
      </c>
      <c r="AU4" s="3" t="s">
        <v>8</v>
      </c>
      <c r="AV4" s="3" t="s">
        <v>9</v>
      </c>
      <c r="AW4" s="3" t="s">
        <v>10</v>
      </c>
      <c r="AX4" s="3" t="s">
        <v>11</v>
      </c>
      <c r="BD4" s="24" t="e">
        <f>MATCH($U4,$AQ4:$BB4,FALSE)</f>
        <v>#N/A</v>
      </c>
    </row>
    <row r="5" spans="1:56" ht="12.75">
      <c r="A5" s="10" t="b">
        <f t="shared" si="2"/>
        <v>0</v>
      </c>
      <c r="B5" s="10" t="b">
        <f t="shared" si="3"/>
        <v>1</v>
      </c>
      <c r="C5" s="10" t="b">
        <f t="shared" si="4"/>
        <v>0</v>
      </c>
      <c r="D5" s="11">
        <f t="shared" si="0"/>
        <v>1</v>
      </c>
      <c r="E5" s="10" t="b">
        <f t="shared" si="5"/>
        <v>0</v>
      </c>
      <c r="F5" s="10" t="b">
        <f t="shared" si="6"/>
        <v>1</v>
      </c>
      <c r="G5" s="5" t="b">
        <f>AND($I4,COUNTIF($AS$4:$AX$4,$U4)&gt;0)</f>
        <v>0</v>
      </c>
      <c r="H5" s="10" t="b">
        <f t="shared" si="7"/>
        <v>0</v>
      </c>
      <c r="I5" s="10" t="b">
        <f aca="true" t="shared" si="9" ref="I5:I22">NOT(ISBLANK(U5))</f>
        <v>0</v>
      </c>
      <c r="J5" s="17"/>
      <c r="K5" s="46" t="str">
        <f t="shared" si="8"/>
        <v>faccio parte della societa' </v>
      </c>
      <c r="L5" s="46"/>
      <c r="M5" s="46"/>
      <c r="N5" s="46"/>
      <c r="O5" s="46"/>
      <c r="P5" s="46"/>
      <c r="Q5" s="46"/>
      <c r="R5" s="46"/>
      <c r="S5" s="46"/>
      <c r="T5" s="46"/>
      <c r="U5" s="59"/>
      <c r="V5" s="59"/>
      <c r="W5" s="59"/>
      <c r="X5" s="59"/>
      <c r="Y5" s="59"/>
      <c r="Z5" s="59"/>
      <c r="AA5" s="59"/>
      <c r="AB5" s="59"/>
      <c r="AC5" s="59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2" t="s">
        <v>73</v>
      </c>
      <c r="AP5" s="1" t="e">
        <f>MATCH(U4,AQ4:AW4,FALSE)</f>
        <v>#N/A</v>
      </c>
      <c r="AQ5" s="2">
        <f aca="true" ca="1" t="shared" si="10" ref="AQ5:BB5">IF(ISERROR($AP5),"",OFFSET($AP$10,COLUMN(AQ5)-COLUMN($AQ5),$AP5))</f>
      </c>
      <c r="AR5" s="2">
        <f ca="1" t="shared" si="10"/>
      </c>
      <c r="AS5" s="2">
        <f ca="1" t="shared" si="10"/>
      </c>
      <c r="AT5" s="2">
        <f ca="1" t="shared" si="10"/>
      </c>
      <c r="AU5" s="2">
        <f ca="1" t="shared" si="10"/>
      </c>
      <c r="AV5" s="2">
        <f ca="1" t="shared" si="10"/>
      </c>
      <c r="AW5" s="2">
        <f ca="1" t="shared" si="10"/>
      </c>
      <c r="AX5" s="2">
        <f ca="1" t="shared" si="10"/>
      </c>
      <c r="AY5" s="2">
        <f ca="1" t="shared" si="10"/>
      </c>
      <c r="AZ5" s="2">
        <f ca="1" t="shared" si="10"/>
      </c>
      <c r="BA5" s="2">
        <f ca="1" t="shared" si="10"/>
      </c>
      <c r="BB5" s="2">
        <f ca="1" t="shared" si="10"/>
      </c>
      <c r="BD5" s="36">
        <f>IF($U5=0,"",$U5)</f>
      </c>
    </row>
    <row r="6" spans="1:56" ht="12.75">
      <c r="A6" s="10" t="b">
        <f t="shared" si="2"/>
        <v>0</v>
      </c>
      <c r="B6" s="10" t="b">
        <f t="shared" si="3"/>
        <v>1</v>
      </c>
      <c r="C6" s="10" t="b">
        <f t="shared" si="4"/>
        <v>0</v>
      </c>
      <c r="D6" s="11">
        <f t="shared" si="0"/>
        <v>1</v>
      </c>
      <c r="E6" s="10" t="b">
        <f t="shared" si="5"/>
        <v>0</v>
      </c>
      <c r="F6" s="10" t="b">
        <f t="shared" si="6"/>
        <v>1</v>
      </c>
      <c r="G6" s="5" t="b">
        <f>OR(NOT(G5),I5)</f>
        <v>1</v>
      </c>
      <c r="H6" s="10" t="b">
        <f t="shared" si="7"/>
        <v>0</v>
      </c>
      <c r="I6" s="10" t="b">
        <f t="shared" si="9"/>
        <v>0</v>
      </c>
      <c r="J6" s="17"/>
      <c r="K6" s="46" t="str">
        <f t="shared" si="8"/>
        <v>con il ruolo di </v>
      </c>
      <c r="L6" s="46"/>
      <c r="M6" s="46"/>
      <c r="N6" s="46"/>
      <c r="O6" s="46"/>
      <c r="P6" s="46"/>
      <c r="Q6" s="46"/>
      <c r="R6" s="46"/>
      <c r="S6" s="46"/>
      <c r="T6" s="46"/>
      <c r="U6" s="59"/>
      <c r="V6" s="59"/>
      <c r="W6" s="59"/>
      <c r="X6" s="59"/>
      <c r="Y6" s="59"/>
      <c r="Z6" s="59"/>
      <c r="AA6" s="59"/>
      <c r="AB6" s="59"/>
      <c r="AC6" s="59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" t="s">
        <v>74</v>
      </c>
      <c r="AQ6" s="2" t="s">
        <v>84</v>
      </c>
      <c r="AR6" s="2" t="s">
        <v>1</v>
      </c>
      <c r="AS6" s="2" t="s">
        <v>2</v>
      </c>
      <c r="AT6" s="2" t="s">
        <v>3</v>
      </c>
      <c r="AU6" s="2" t="s">
        <v>4</v>
      </c>
      <c r="AV6" s="2" t="s">
        <v>12</v>
      </c>
      <c r="AW6" s="2" t="s">
        <v>5</v>
      </c>
      <c r="BD6" s="24" t="e">
        <f>MATCH($U6,$AQ6:$BB6,FALSE)</f>
        <v>#N/A</v>
      </c>
    </row>
    <row r="7" spans="1:56" ht="12.75">
      <c r="A7" s="10" t="b">
        <f t="shared" si="2"/>
        <v>0</v>
      </c>
      <c r="B7" s="10" t="b">
        <f t="shared" si="3"/>
        <v>1</v>
      </c>
      <c r="C7" s="10" t="b">
        <f t="shared" si="4"/>
        <v>0</v>
      </c>
      <c r="D7" s="11">
        <f t="shared" si="0"/>
        <v>1</v>
      </c>
      <c r="E7" s="10" t="b">
        <f t="shared" si="5"/>
        <v>0</v>
      </c>
      <c r="F7" s="10" t="b">
        <f t="shared" si="6"/>
        <v>1</v>
      </c>
      <c r="H7" s="10" t="b">
        <f t="shared" si="7"/>
        <v>0</v>
      </c>
      <c r="I7" s="10" t="b">
        <f t="shared" si="9"/>
        <v>0</v>
      </c>
      <c r="J7" s="17"/>
      <c r="K7" s="46" t="str">
        <f t="shared" si="8"/>
        <v>desidero che la mia identita' </v>
      </c>
      <c r="L7" s="46"/>
      <c r="M7" s="46"/>
      <c r="N7" s="46"/>
      <c r="O7" s="46"/>
      <c r="P7" s="46"/>
      <c r="Q7" s="46"/>
      <c r="R7" s="46"/>
      <c r="S7" s="46"/>
      <c r="T7" s="46"/>
      <c r="U7" s="64"/>
      <c r="V7" s="64"/>
      <c r="W7" s="64"/>
      <c r="X7" s="64"/>
      <c r="Y7" s="64"/>
      <c r="Z7" s="64"/>
      <c r="AA7" s="64"/>
      <c r="AB7" s="64"/>
      <c r="AC7" s="6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2" t="str">
        <f>IF($AO$1,"","desidero che la mia identita' ")</f>
        <v>desidero che la mia identita' </v>
      </c>
      <c r="AQ7" s="2" t="s">
        <v>77</v>
      </c>
      <c r="AR7" s="3" t="s">
        <v>76</v>
      </c>
      <c r="BD7" s="24" t="e">
        <f>MATCH($U7,$AQ7:$BB7,FALSE)</f>
        <v>#N/A</v>
      </c>
    </row>
    <row r="8" spans="1:56" ht="12.75">
      <c r="A8" s="10" t="b">
        <f t="shared" si="2"/>
        <v>0</v>
      </c>
      <c r="B8" s="10" t="b">
        <f t="shared" si="3"/>
        <v>1</v>
      </c>
      <c r="C8" s="10" t="b">
        <f t="shared" si="4"/>
        <v>0</v>
      </c>
      <c r="D8" s="11">
        <f t="shared" si="0"/>
        <v>1</v>
      </c>
      <c r="E8" s="10" t="b">
        <f t="shared" si="5"/>
        <v>0</v>
      </c>
      <c r="F8" s="10" t="b">
        <f t="shared" si="6"/>
        <v>1</v>
      </c>
      <c r="G8" s="5" t="b">
        <f>AND($I7,U7=AR7)</f>
        <v>0</v>
      </c>
      <c r="H8" s="10" t="b">
        <f t="shared" si="7"/>
        <v>0</v>
      </c>
      <c r="I8" s="10" t="b">
        <f t="shared" si="9"/>
        <v>0</v>
      </c>
      <c r="J8" s="17"/>
      <c r="K8" s="46" t="str">
        <f t="shared" si="8"/>
        <v>cognome e nome </v>
      </c>
      <c r="L8" s="46"/>
      <c r="M8" s="46"/>
      <c r="N8" s="46"/>
      <c r="O8" s="46"/>
      <c r="P8" s="46"/>
      <c r="Q8" s="46"/>
      <c r="R8" s="46"/>
      <c r="S8" s="46"/>
      <c r="T8" s="46"/>
      <c r="U8" s="59"/>
      <c r="V8" s="59"/>
      <c r="W8" s="59"/>
      <c r="X8" s="59"/>
      <c r="Y8" s="59"/>
      <c r="Z8" s="59"/>
      <c r="AA8" s="59"/>
      <c r="AB8" s="59"/>
      <c r="AC8" s="59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" t="s">
        <v>75</v>
      </c>
      <c r="BD8" s="41">
        <f>IF($U8=0,"",$U8)</f>
      </c>
    </row>
    <row r="9" spans="1:56" ht="12.75">
      <c r="A9" s="10" t="b">
        <f t="shared" si="2"/>
        <v>0</v>
      </c>
      <c r="B9" s="10" t="b">
        <f aca="true" t="shared" si="11" ref="B9:B22">COUNTA(K9:AN9)&gt;0</f>
        <v>1</v>
      </c>
      <c r="C9" s="10" t="b">
        <f t="shared" si="4"/>
        <v>1</v>
      </c>
      <c r="D9" s="11">
        <f t="shared" si="0"/>
        <v>1</v>
      </c>
      <c r="E9" s="10" t="b">
        <f t="shared" si="5"/>
        <v>0</v>
      </c>
      <c r="F9" s="10" t="b">
        <f t="shared" si="6"/>
        <v>1</v>
      </c>
      <c r="G9" s="5" t="b">
        <f>OR(NOT(G8),I8)</f>
        <v>1</v>
      </c>
      <c r="H9" s="10" t="b">
        <f t="shared" si="7"/>
        <v>0</v>
      </c>
      <c r="I9" s="10" t="b">
        <f t="shared" si="9"/>
        <v>0</v>
      </c>
      <c r="J9" s="17"/>
      <c r="K9" s="46" t="str">
        <f t="shared" si="8"/>
        <v>desidero aggiungere qualcosa </v>
      </c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6" t="s">
        <v>125</v>
      </c>
      <c r="X9" s="46"/>
      <c r="Y9" s="46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14"/>
      <c r="AO9" s="12" t="str">
        <f>IF($AO$1,"desidero aggiungere che ","desidero aggiungere qualcosa ")</f>
        <v>desidero aggiungere qualcosa </v>
      </c>
      <c r="AQ9" s="2" t="s">
        <v>82</v>
      </c>
      <c r="AR9" s="3" t="s">
        <v>83</v>
      </c>
      <c r="BD9" s="24" t="e">
        <f>MATCH($U9,$AQ9:$BB9,FALSE)</f>
        <v>#N/A</v>
      </c>
    </row>
    <row r="10" spans="1:56" ht="12.75" customHeight="1" hidden="1" outlineLevel="1">
      <c r="A10" s="10" t="b">
        <f t="shared" si="2"/>
        <v>0</v>
      </c>
      <c r="B10" s="10" t="b">
        <f t="shared" si="11"/>
        <v>0</v>
      </c>
      <c r="C10" s="10" t="b">
        <f t="shared" si="4"/>
        <v>0</v>
      </c>
      <c r="D10" s="11">
        <f t="shared" si="0"/>
        <v>1</v>
      </c>
      <c r="E10" s="10" t="b">
        <f t="shared" si="5"/>
        <v>0</v>
      </c>
      <c r="F10" s="10" t="b">
        <f t="shared" si="6"/>
        <v>1</v>
      </c>
      <c r="G10" s="5" t="b">
        <f>AND($I9,OR(U9=AR9,NOT(ISBLANK(Z9))))</f>
        <v>0</v>
      </c>
      <c r="I10" s="10" t="b">
        <f t="shared" si="9"/>
        <v>0</v>
      </c>
      <c r="J10" s="17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Q10" s="1" t="s">
        <v>84</v>
      </c>
      <c r="AR10" s="1" t="s">
        <v>84</v>
      </c>
      <c r="AS10" s="1" t="s">
        <v>84</v>
      </c>
      <c r="AT10" s="1" t="s">
        <v>84</v>
      </c>
      <c r="AU10" s="1" t="s">
        <v>84</v>
      </c>
      <c r="AV10" s="1" t="s">
        <v>84</v>
      </c>
      <c r="AW10" s="1" t="s">
        <v>84</v>
      </c>
      <c r="AX10" s="1" t="s">
        <v>84</v>
      </c>
      <c r="BD10" s="24"/>
    </row>
    <row r="11" spans="1:50" ht="12.75" customHeight="1" hidden="1" outlineLevel="1">
      <c r="A11" s="10" t="b">
        <f t="shared" si="2"/>
        <v>0</v>
      </c>
      <c r="B11" s="10" t="b">
        <f t="shared" si="11"/>
        <v>0</v>
      </c>
      <c r="C11" s="10" t="b">
        <f t="shared" si="4"/>
        <v>0</v>
      </c>
      <c r="D11" s="11">
        <f t="shared" si="0"/>
        <v>1</v>
      </c>
      <c r="E11" s="10" t="b">
        <f t="shared" si="5"/>
        <v>0</v>
      </c>
      <c r="F11" s="10" t="b">
        <f t="shared" si="6"/>
        <v>1</v>
      </c>
      <c r="H11" s="10"/>
      <c r="I11" s="10" t="b">
        <f t="shared" si="9"/>
        <v>0</v>
      </c>
      <c r="J11" s="17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49" t="s">
        <v>131</v>
      </c>
      <c r="AQ11" s="1">
        <f>""</f>
      </c>
      <c r="AR11" s="1">
        <f>""</f>
      </c>
      <c r="AS11" s="1" t="s">
        <v>63</v>
      </c>
      <c r="AT11" s="1" t="s">
        <v>61</v>
      </c>
      <c r="AU11" s="1" t="s">
        <v>48</v>
      </c>
      <c r="AV11" s="1" t="s">
        <v>16</v>
      </c>
      <c r="AW11" s="1" t="s">
        <v>34</v>
      </c>
      <c r="AX11" s="1" t="s">
        <v>28</v>
      </c>
    </row>
    <row r="12" spans="1:50" ht="12.75" customHeight="1" hidden="1" outlineLevel="1">
      <c r="A12" s="10" t="b">
        <f t="shared" si="2"/>
        <v>0</v>
      </c>
      <c r="B12" s="10" t="b">
        <f t="shared" si="11"/>
        <v>0</v>
      </c>
      <c r="C12" s="10" t="b">
        <f t="shared" si="4"/>
        <v>0</v>
      </c>
      <c r="D12" s="11">
        <f t="shared" si="0"/>
        <v>1</v>
      </c>
      <c r="E12" s="10" t="b">
        <f t="shared" si="5"/>
        <v>0</v>
      </c>
      <c r="F12" s="10" t="b">
        <f t="shared" si="6"/>
        <v>1</v>
      </c>
      <c r="H12" s="10"/>
      <c r="I12" s="10" t="b">
        <f t="shared" si="9"/>
        <v>0</v>
      </c>
      <c r="J12" s="17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49"/>
      <c r="AQ12" s="1">
        <f>""</f>
      </c>
      <c r="AR12" s="1">
        <f>""</f>
      </c>
      <c r="AS12" s="1" t="s">
        <v>68</v>
      </c>
      <c r="AT12" s="1" t="s">
        <v>56</v>
      </c>
      <c r="AU12" s="1" t="s">
        <v>49</v>
      </c>
      <c r="AV12" s="1" t="s">
        <v>15</v>
      </c>
      <c r="AW12" s="1" t="s">
        <v>33</v>
      </c>
      <c r="AX12" s="1" t="s">
        <v>30</v>
      </c>
    </row>
    <row r="13" spans="1:50" ht="12.75" customHeight="1" hidden="1" outlineLevel="1">
      <c r="A13" s="10" t="b">
        <f t="shared" si="2"/>
        <v>0</v>
      </c>
      <c r="B13" s="10" t="b">
        <f t="shared" si="11"/>
        <v>0</v>
      </c>
      <c r="C13" s="10" t="b">
        <f t="shared" si="4"/>
        <v>0</v>
      </c>
      <c r="D13" s="11">
        <f t="shared" si="0"/>
        <v>1</v>
      </c>
      <c r="E13" s="10" t="b">
        <f t="shared" si="5"/>
        <v>0</v>
      </c>
      <c r="F13" s="10" t="b">
        <f t="shared" si="6"/>
        <v>1</v>
      </c>
      <c r="H13" s="10"/>
      <c r="I13" s="10" t="b">
        <f t="shared" si="9"/>
        <v>0</v>
      </c>
      <c r="J13" s="17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49"/>
      <c r="AQ13" s="1">
        <f>""</f>
      </c>
      <c r="AR13" s="1">
        <f>""</f>
      </c>
      <c r="AS13" s="1" t="s">
        <v>64</v>
      </c>
      <c r="AT13" s="1" t="s">
        <v>51</v>
      </c>
      <c r="AU13" s="1" t="s">
        <v>46</v>
      </c>
      <c r="AV13" s="1" t="s">
        <v>21</v>
      </c>
      <c r="AW13" s="1" t="s">
        <v>38</v>
      </c>
      <c r="AX13" s="1" t="s">
        <v>24</v>
      </c>
    </row>
    <row r="14" spans="1:50" ht="12.75" customHeight="1" hidden="1" outlineLevel="1">
      <c r="A14" s="10" t="b">
        <f t="shared" si="2"/>
        <v>0</v>
      </c>
      <c r="B14" s="10" t="b">
        <f t="shared" si="11"/>
        <v>0</v>
      </c>
      <c r="C14" s="10" t="b">
        <f t="shared" si="4"/>
        <v>0</v>
      </c>
      <c r="D14" s="11">
        <f t="shared" si="0"/>
        <v>1</v>
      </c>
      <c r="E14" s="10" t="b">
        <f t="shared" si="5"/>
        <v>0</v>
      </c>
      <c r="F14" s="10" t="b">
        <f t="shared" si="6"/>
        <v>1</v>
      </c>
      <c r="H14" s="10"/>
      <c r="I14" s="10" t="b">
        <f t="shared" si="9"/>
        <v>0</v>
      </c>
      <c r="J14" s="17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49"/>
      <c r="AQ14" s="1">
        <f>""</f>
      </c>
      <c r="AR14" s="1">
        <f>""</f>
      </c>
      <c r="AS14" s="1" t="s">
        <v>66</v>
      </c>
      <c r="AT14" s="1" t="s">
        <v>55</v>
      </c>
      <c r="AU14" s="1" t="s">
        <v>42</v>
      </c>
      <c r="AV14" s="1" t="s">
        <v>18</v>
      </c>
      <c r="AW14" s="1" t="s">
        <v>40</v>
      </c>
      <c r="AX14" s="1" t="s">
        <v>27</v>
      </c>
    </row>
    <row r="15" spans="1:50" ht="12.75" customHeight="1" hidden="1" outlineLevel="1">
      <c r="A15" s="10" t="b">
        <f t="shared" si="2"/>
        <v>0</v>
      </c>
      <c r="B15" s="10" t="b">
        <f t="shared" si="11"/>
        <v>0</v>
      </c>
      <c r="C15" s="10" t="b">
        <f t="shared" si="4"/>
        <v>0</v>
      </c>
      <c r="D15" s="11">
        <f t="shared" si="0"/>
        <v>1</v>
      </c>
      <c r="E15" s="10" t="b">
        <f t="shared" si="5"/>
        <v>0</v>
      </c>
      <c r="F15" s="10" t="b">
        <f t="shared" si="6"/>
        <v>1</v>
      </c>
      <c r="H15" s="10"/>
      <c r="I15" s="10" t="b">
        <f t="shared" si="9"/>
        <v>0</v>
      </c>
      <c r="J15" s="17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49"/>
      <c r="AQ15" s="1">
        <f>""</f>
      </c>
      <c r="AR15" s="1">
        <f>""</f>
      </c>
      <c r="AS15" s="1" t="s">
        <v>62</v>
      </c>
      <c r="AT15" s="1" t="s">
        <v>54</v>
      </c>
      <c r="AU15" s="1" t="s">
        <v>41</v>
      </c>
      <c r="AV15" s="1" t="s">
        <v>14</v>
      </c>
      <c r="AW15" s="1" t="s">
        <v>37</v>
      </c>
      <c r="AX15" s="1" t="s">
        <v>31</v>
      </c>
    </row>
    <row r="16" spans="1:50" ht="12.75" customHeight="1" hidden="1" outlineLevel="1">
      <c r="A16" s="10" t="b">
        <f t="shared" si="2"/>
        <v>0</v>
      </c>
      <c r="B16" s="10" t="b">
        <f t="shared" si="11"/>
        <v>0</v>
      </c>
      <c r="C16" s="10" t="b">
        <f t="shared" si="4"/>
        <v>0</v>
      </c>
      <c r="D16" s="11">
        <f t="shared" si="0"/>
        <v>1</v>
      </c>
      <c r="E16" s="10" t="b">
        <f t="shared" si="5"/>
        <v>0</v>
      </c>
      <c r="F16" s="10" t="b">
        <f t="shared" si="6"/>
        <v>1</v>
      </c>
      <c r="H16" s="10"/>
      <c r="I16" s="10" t="b">
        <f t="shared" si="9"/>
        <v>0</v>
      </c>
      <c r="J16" s="17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49"/>
      <c r="AQ16" s="1">
        <f>""</f>
      </c>
      <c r="AR16" s="1">
        <f>""</f>
      </c>
      <c r="AS16" s="1" t="s">
        <v>67</v>
      </c>
      <c r="AT16" s="1" t="s">
        <v>60</v>
      </c>
      <c r="AU16" s="1" t="s">
        <v>47</v>
      </c>
      <c r="AV16" s="1" t="s">
        <v>106</v>
      </c>
      <c r="AW16" s="1" t="s">
        <v>39</v>
      </c>
      <c r="AX16" s="1" t="s">
        <v>26</v>
      </c>
    </row>
    <row r="17" spans="1:50" ht="12.75" customHeight="1" hidden="1" outlineLevel="1">
      <c r="A17" s="10" t="b">
        <f t="shared" si="2"/>
        <v>0</v>
      </c>
      <c r="B17" s="10" t="b">
        <f t="shared" si="11"/>
        <v>0</v>
      </c>
      <c r="C17" s="10" t="b">
        <f t="shared" si="4"/>
        <v>0</v>
      </c>
      <c r="D17" s="11">
        <f t="shared" si="0"/>
        <v>1</v>
      </c>
      <c r="E17" s="10" t="b">
        <f t="shared" si="5"/>
        <v>0</v>
      </c>
      <c r="F17" s="10" t="b">
        <f t="shared" si="6"/>
        <v>1</v>
      </c>
      <c r="H17" s="10"/>
      <c r="I17" s="10" t="b">
        <f t="shared" si="9"/>
        <v>0</v>
      </c>
      <c r="J17" s="1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49"/>
      <c r="AQ17" s="1">
        <f>""</f>
      </c>
      <c r="AR17" s="1">
        <f>""</f>
      </c>
      <c r="AS17" s="1" t="s">
        <v>71</v>
      </c>
      <c r="AT17" s="1" t="s">
        <v>53</v>
      </c>
      <c r="AU17" s="1" t="s">
        <v>44</v>
      </c>
      <c r="AV17" s="1" t="s">
        <v>107</v>
      </c>
      <c r="AW17" s="1" t="s">
        <v>32</v>
      </c>
      <c r="AX17" s="1" t="s">
        <v>29</v>
      </c>
    </row>
    <row r="18" spans="1:50" ht="12.75" customHeight="1" hidden="1" outlineLevel="1">
      <c r="A18" s="10" t="b">
        <f t="shared" si="2"/>
        <v>0</v>
      </c>
      <c r="B18" s="10" t="b">
        <f t="shared" si="11"/>
        <v>0</v>
      </c>
      <c r="C18" s="10" t="b">
        <f t="shared" si="4"/>
        <v>0</v>
      </c>
      <c r="D18" s="11">
        <f t="shared" si="0"/>
        <v>1</v>
      </c>
      <c r="E18" s="10" t="b">
        <f t="shared" si="5"/>
        <v>0</v>
      </c>
      <c r="F18" s="10" t="b">
        <f t="shared" si="6"/>
        <v>1</v>
      </c>
      <c r="H18" s="10"/>
      <c r="I18" s="10" t="b">
        <f t="shared" si="9"/>
        <v>0</v>
      </c>
      <c r="J18" s="17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49"/>
      <c r="AQ18" s="1">
        <f>""</f>
      </c>
      <c r="AR18" s="1">
        <f>""</f>
      </c>
      <c r="AS18" s="1" t="s">
        <v>109</v>
      </c>
      <c r="AT18" s="1" t="s">
        <v>58</v>
      </c>
      <c r="AU18" s="1" t="s">
        <v>50</v>
      </c>
      <c r="AV18" s="1" t="s">
        <v>20</v>
      </c>
      <c r="AW18" s="1" t="s">
        <v>108</v>
      </c>
      <c r="AX18" s="1" t="s">
        <v>22</v>
      </c>
    </row>
    <row r="19" spans="1:50" ht="12.75" customHeight="1" hidden="1" outlineLevel="1">
      <c r="A19" s="10" t="b">
        <f t="shared" si="2"/>
        <v>0</v>
      </c>
      <c r="B19" s="10" t="b">
        <f t="shared" si="11"/>
        <v>0</v>
      </c>
      <c r="C19" s="10" t="b">
        <f t="shared" si="4"/>
        <v>0</v>
      </c>
      <c r="D19" s="11">
        <f t="shared" si="0"/>
        <v>1</v>
      </c>
      <c r="E19" s="10" t="b">
        <f t="shared" si="5"/>
        <v>0</v>
      </c>
      <c r="F19" s="10" t="b">
        <f t="shared" si="6"/>
        <v>1</v>
      </c>
      <c r="H19" s="10"/>
      <c r="I19" s="10" t="b">
        <f t="shared" si="9"/>
        <v>0</v>
      </c>
      <c r="J19" s="17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49"/>
      <c r="AQ19" s="1">
        <f>""</f>
      </c>
      <c r="AR19" s="1">
        <f>""</f>
      </c>
      <c r="AS19" s="1" t="s">
        <v>70</v>
      </c>
      <c r="AT19" s="1" t="s">
        <v>52</v>
      </c>
      <c r="AU19" s="1" t="s">
        <v>45</v>
      </c>
      <c r="AV19" s="1" t="s">
        <v>19</v>
      </c>
      <c r="AW19" s="1" t="s">
        <v>36</v>
      </c>
      <c r="AX19" s="1" t="s">
        <v>23</v>
      </c>
    </row>
    <row r="20" spans="1:50" ht="12.75" customHeight="1" hidden="1" outlineLevel="1">
      <c r="A20" s="10" t="b">
        <f t="shared" si="2"/>
        <v>0</v>
      </c>
      <c r="B20" s="10" t="b">
        <f t="shared" si="11"/>
        <v>0</v>
      </c>
      <c r="C20" s="10" t="b">
        <f t="shared" si="4"/>
        <v>0</v>
      </c>
      <c r="D20" s="11">
        <f t="shared" si="0"/>
        <v>1</v>
      </c>
      <c r="E20" s="10" t="b">
        <f t="shared" si="5"/>
        <v>0</v>
      </c>
      <c r="F20" s="10" t="b">
        <f t="shared" si="6"/>
        <v>1</v>
      </c>
      <c r="H20" s="10"/>
      <c r="I20" s="10" t="b">
        <f t="shared" si="9"/>
        <v>0</v>
      </c>
      <c r="J20" s="17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49"/>
      <c r="AQ20" s="1">
        <f>""</f>
      </c>
      <c r="AR20" s="1">
        <f>""</f>
      </c>
      <c r="AS20" s="1" t="s">
        <v>65</v>
      </c>
      <c r="AT20" s="1" t="s">
        <v>57</v>
      </c>
      <c r="AU20" s="1" t="s">
        <v>43</v>
      </c>
      <c r="AV20" s="1" t="s">
        <v>17</v>
      </c>
      <c r="AW20" s="1" t="s">
        <v>35</v>
      </c>
      <c r="AX20" s="1" t="s">
        <v>25</v>
      </c>
    </row>
    <row r="21" spans="1:50" ht="12.75" customHeight="1" hidden="1" outlineLevel="1">
      <c r="A21" s="10" t="b">
        <f t="shared" si="2"/>
        <v>0</v>
      </c>
      <c r="B21" s="10" t="b">
        <f t="shared" si="11"/>
        <v>0</v>
      </c>
      <c r="C21" s="10" t="b">
        <f t="shared" si="4"/>
        <v>0</v>
      </c>
      <c r="D21" s="11">
        <f t="shared" si="0"/>
        <v>1</v>
      </c>
      <c r="E21" s="10" t="b">
        <f t="shared" si="5"/>
        <v>0</v>
      </c>
      <c r="F21" s="10" t="b">
        <f t="shared" si="6"/>
        <v>1</v>
      </c>
      <c r="H21" s="10"/>
      <c r="I21" s="10" t="b">
        <f t="shared" si="9"/>
        <v>0</v>
      </c>
      <c r="J21" s="1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49"/>
      <c r="AQ21" s="1">
        <f>""</f>
      </c>
      <c r="AR21" s="1">
        <f>""</f>
      </c>
      <c r="AS21" s="1" t="s">
        <v>69</v>
      </c>
      <c r="AT21" s="1" t="s">
        <v>59</v>
      </c>
      <c r="AU21" s="1">
        <f>""</f>
      </c>
      <c r="AV21" s="1">
        <f>""</f>
      </c>
      <c r="AW21" s="1">
        <f>""</f>
      </c>
      <c r="AX21" s="1">
        <f>""</f>
      </c>
    </row>
    <row r="22" spans="1:56" ht="12.75" collapsed="1">
      <c r="A22" s="10" t="b">
        <f t="shared" si="2"/>
        <v>0</v>
      </c>
      <c r="B22" s="10" t="b">
        <f t="shared" si="11"/>
        <v>0</v>
      </c>
      <c r="C22" s="10" t="b">
        <f t="shared" si="4"/>
        <v>0</v>
      </c>
      <c r="D22" s="11">
        <f t="shared" si="0"/>
        <v>1</v>
      </c>
      <c r="E22" s="10" t="b">
        <f t="shared" si="5"/>
        <v>0</v>
      </c>
      <c r="F22" s="10" t="b">
        <f t="shared" si="6"/>
        <v>1</v>
      </c>
      <c r="H22" s="10"/>
      <c r="I22" s="10" t="b">
        <f t="shared" si="9"/>
        <v>0</v>
      </c>
      <c r="J22" s="1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BD22" s="24"/>
    </row>
    <row r="23" spans="1:56" ht="20.25">
      <c r="A23" s="10" t="b">
        <f t="shared" si="2"/>
        <v>1</v>
      </c>
      <c r="B23" s="10" t="b">
        <f aca="true" t="shared" si="12" ref="B23:B62">COUNTA(J23:AN23)&gt;0</f>
        <v>1</v>
      </c>
      <c r="C23" s="10" t="b">
        <f t="shared" si="4"/>
        <v>0</v>
      </c>
      <c r="D23" s="11">
        <f t="shared" si="0"/>
        <v>2</v>
      </c>
      <c r="E23" s="10" t="b">
        <f t="shared" si="5"/>
        <v>0</v>
      </c>
      <c r="F23" s="10" t="b">
        <f t="shared" si="6"/>
        <v>0</v>
      </c>
      <c r="H23" s="19" t="b">
        <f>AND($E2,I24,I25,I26,I27,I28)</f>
        <v>0</v>
      </c>
      <c r="I23" s="33"/>
      <c r="J23" s="23">
        <f>MAX(J$1:J22)+1</f>
        <v>2</v>
      </c>
      <c r="K23" s="61" t="s">
        <v>110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  <c r="BD23" s="24"/>
    </row>
    <row r="24" spans="1:56" ht="12.75" customHeight="1">
      <c r="A24" s="10" t="b">
        <f t="shared" si="2"/>
        <v>0</v>
      </c>
      <c r="B24" s="10" t="b">
        <f t="shared" si="12"/>
        <v>1</v>
      </c>
      <c r="C24" s="10" t="b">
        <f t="shared" si="4"/>
        <v>0</v>
      </c>
      <c r="D24" s="11">
        <f t="shared" si="0"/>
        <v>2</v>
      </c>
      <c r="E24" s="10" t="b">
        <f t="shared" si="5"/>
        <v>0</v>
      </c>
      <c r="F24" s="10" t="b">
        <f t="shared" si="6"/>
        <v>0</v>
      </c>
      <c r="H24" s="10" t="b">
        <f>OR($AO$1,AND(F24,IF(ISBLANK($G24),$I23,AND($G24,$I22))))</f>
        <v>0</v>
      </c>
      <c r="I24" s="10" t="b">
        <f aca="true" t="shared" si="13" ref="I24:I29">NOT(ISBLANK(U24))</f>
        <v>0</v>
      </c>
      <c r="J24" s="17"/>
      <c r="K24" s="46" t="str">
        <f>AO24</f>
        <v>lunghezza del campionato </v>
      </c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7"/>
      <c r="W24" s="21"/>
      <c r="X24" s="21">
        <f>IF(AND(NOT($AO$1),U24=AQ24),U24,"")</f>
      </c>
      <c r="Y24" s="21"/>
      <c r="Z24" s="21"/>
      <c r="AA24" s="21"/>
      <c r="AB24" s="21"/>
      <c r="AC24" s="21"/>
      <c r="AD24" s="39"/>
      <c r="AE24" s="39"/>
      <c r="AF24" s="40"/>
      <c r="AG24" s="40"/>
      <c r="AH24" s="40"/>
      <c r="AI24" s="40"/>
      <c r="AJ24" s="48">
        <f>IF(AND(NOT($AO$1),$F24,NOT($E24)),$AO$11,"")</f>
      </c>
      <c r="AK24" s="48"/>
      <c r="AL24" s="48"/>
      <c r="AM24" s="48"/>
      <c r="AN24" s="48"/>
      <c r="AO24" s="12" t="s">
        <v>87</v>
      </c>
      <c r="AQ24" s="2" t="s">
        <v>130</v>
      </c>
      <c r="AR24" s="1">
        <v>1</v>
      </c>
      <c r="AS24" s="1">
        <v>2</v>
      </c>
      <c r="AT24" s="1">
        <v>3</v>
      </c>
      <c r="AU24" s="1">
        <v>4</v>
      </c>
      <c r="AV24" s="1">
        <v>5</v>
      </c>
      <c r="AW24" s="1">
        <v>6</v>
      </c>
      <c r="AX24" s="1">
        <v>7</v>
      </c>
      <c r="BD24" s="37">
        <f>U24</f>
        <v>0</v>
      </c>
    </row>
    <row r="25" spans="1:56" ht="12.75">
      <c r="A25" s="10" t="b">
        <f t="shared" si="2"/>
        <v>0</v>
      </c>
      <c r="B25" s="10" t="b">
        <f t="shared" si="12"/>
        <v>1</v>
      </c>
      <c r="C25" s="10" t="b">
        <f t="shared" si="4"/>
        <v>0</v>
      </c>
      <c r="D25" s="11">
        <f t="shared" si="0"/>
        <v>2</v>
      </c>
      <c r="E25" s="10" t="b">
        <f t="shared" si="5"/>
        <v>0</v>
      </c>
      <c r="F25" s="10" t="b">
        <f t="shared" si="6"/>
        <v>0</v>
      </c>
      <c r="H25" s="10" t="b">
        <f>OR($AO$1,AND(F25,IF(ISBLANK($G25),$I24,AND($G25,$I23))))</f>
        <v>0</v>
      </c>
      <c r="I25" s="10" t="b">
        <f t="shared" si="13"/>
        <v>0</v>
      </c>
      <c r="J25" s="17"/>
      <c r="K25" s="46" t="str">
        <f>AO25</f>
        <v>comodita' delle trasferte </v>
      </c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7"/>
      <c r="W25" s="20"/>
      <c r="X25" s="21">
        <f>IF(AND(NOT($AO$1),U25=AQ25),U25,"")</f>
      </c>
      <c r="Y25" s="20"/>
      <c r="Z25" s="20"/>
      <c r="AA25" s="20"/>
      <c r="AB25" s="20"/>
      <c r="AC25" s="20"/>
      <c r="AD25" s="39"/>
      <c r="AE25" s="39"/>
      <c r="AF25" s="40"/>
      <c r="AG25" s="40"/>
      <c r="AH25" s="40"/>
      <c r="AI25" s="40"/>
      <c r="AJ25" s="48"/>
      <c r="AK25" s="48"/>
      <c r="AL25" s="48"/>
      <c r="AM25" s="48"/>
      <c r="AN25" s="48"/>
      <c r="AO25" s="12" t="s">
        <v>88</v>
      </c>
      <c r="AQ25" s="2" t="s">
        <v>130</v>
      </c>
      <c r="AR25" s="1">
        <v>1</v>
      </c>
      <c r="AS25" s="1">
        <v>2</v>
      </c>
      <c r="AT25" s="1">
        <v>3</v>
      </c>
      <c r="AU25" s="1">
        <v>4</v>
      </c>
      <c r="AV25" s="1">
        <v>5</v>
      </c>
      <c r="AW25" s="1">
        <v>6</v>
      </c>
      <c r="AX25" s="1">
        <v>7</v>
      </c>
      <c r="BD25" s="37">
        <f>U25</f>
        <v>0</v>
      </c>
    </row>
    <row r="26" spans="1:56" ht="12.75">
      <c r="A26" s="10" t="b">
        <f t="shared" si="2"/>
        <v>0</v>
      </c>
      <c r="B26" s="10" t="b">
        <f t="shared" si="12"/>
        <v>1</v>
      </c>
      <c r="C26" s="10" t="b">
        <f t="shared" si="4"/>
        <v>0</v>
      </c>
      <c r="D26" s="11">
        <f t="shared" si="0"/>
        <v>2</v>
      </c>
      <c r="E26" s="10" t="b">
        <f t="shared" si="5"/>
        <v>0</v>
      </c>
      <c r="F26" s="10" t="b">
        <f t="shared" si="6"/>
        <v>0</v>
      </c>
      <c r="H26" s="10" t="b">
        <f>OR($AO$1,AND(F26,IF(ISBLANK($G26),$I25,AND($G26,$I24))))</f>
        <v>0</v>
      </c>
      <c r="I26" s="10" t="b">
        <f t="shared" si="13"/>
        <v>0</v>
      </c>
      <c r="J26" s="17"/>
      <c r="K26" s="46" t="str">
        <f>AO26</f>
        <v>scelta dei giorni di gara </v>
      </c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47"/>
      <c r="W26" s="20"/>
      <c r="X26" s="21">
        <f>IF(AND(NOT($AO$1),U26=AQ26),U26,"")</f>
      </c>
      <c r="Y26" s="20"/>
      <c r="Z26" s="20"/>
      <c r="AA26" s="20"/>
      <c r="AB26" s="20"/>
      <c r="AC26" s="20"/>
      <c r="AD26" s="39"/>
      <c r="AE26" s="39"/>
      <c r="AF26" s="40"/>
      <c r="AG26" s="40"/>
      <c r="AH26" s="40"/>
      <c r="AI26" s="40"/>
      <c r="AJ26" s="48"/>
      <c r="AK26" s="48"/>
      <c r="AL26" s="48"/>
      <c r="AM26" s="48"/>
      <c r="AN26" s="48"/>
      <c r="AO26" s="12" t="s">
        <v>91</v>
      </c>
      <c r="AQ26" s="2" t="s">
        <v>130</v>
      </c>
      <c r="AR26" s="1">
        <v>1</v>
      </c>
      <c r="AS26" s="1">
        <v>2</v>
      </c>
      <c r="AT26" s="1">
        <v>3</v>
      </c>
      <c r="AU26" s="1">
        <v>4</v>
      </c>
      <c r="AV26" s="1">
        <v>5</v>
      </c>
      <c r="AW26" s="1">
        <v>6</v>
      </c>
      <c r="AX26" s="1">
        <v>7</v>
      </c>
      <c r="BD26" s="37">
        <f>U26</f>
        <v>0</v>
      </c>
    </row>
    <row r="27" spans="1:56" ht="12.75">
      <c r="A27" s="10" t="b">
        <f t="shared" si="2"/>
        <v>0</v>
      </c>
      <c r="B27" s="10" t="b">
        <f t="shared" si="12"/>
        <v>1</v>
      </c>
      <c r="C27" s="10" t="b">
        <f t="shared" si="4"/>
        <v>0</v>
      </c>
      <c r="D27" s="11">
        <f t="shared" si="0"/>
        <v>2</v>
      </c>
      <c r="E27" s="10" t="b">
        <f t="shared" si="5"/>
        <v>0</v>
      </c>
      <c r="F27" s="10" t="b">
        <f t="shared" si="6"/>
        <v>0</v>
      </c>
      <c r="H27" s="10" t="b">
        <f>OR($AO$1,AND(F27,IF(ISBLANK($G27),$I26,AND($G27,$I25))))</f>
        <v>0</v>
      </c>
      <c r="I27" s="10" t="b">
        <f t="shared" si="13"/>
        <v>0</v>
      </c>
      <c r="J27" s="17"/>
      <c r="K27" s="46" t="str">
        <f>AO27</f>
        <v>utilita' dell'ufficiale di campo </v>
      </c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47"/>
      <c r="W27" s="20"/>
      <c r="X27" s="21">
        <f>IF(AND(NOT($AO$1),U27=AQ27),U27,"")</f>
      </c>
      <c r="Y27" s="20"/>
      <c r="Z27" s="20"/>
      <c r="AA27" s="20"/>
      <c r="AB27" s="20"/>
      <c r="AC27" s="20"/>
      <c r="AD27" s="39"/>
      <c r="AE27" s="39"/>
      <c r="AF27" s="40"/>
      <c r="AG27" s="40"/>
      <c r="AH27" s="40"/>
      <c r="AI27" s="40"/>
      <c r="AJ27" s="48"/>
      <c r="AK27" s="48"/>
      <c r="AL27" s="48"/>
      <c r="AM27" s="48"/>
      <c r="AN27" s="48"/>
      <c r="AO27" s="12" t="s">
        <v>90</v>
      </c>
      <c r="AQ27" s="2" t="s">
        <v>130</v>
      </c>
      <c r="AR27" s="1">
        <v>1</v>
      </c>
      <c r="AS27" s="1">
        <v>2</v>
      </c>
      <c r="AT27" s="1">
        <v>3</v>
      </c>
      <c r="AU27" s="1">
        <v>4</v>
      </c>
      <c r="AV27" s="1">
        <v>5</v>
      </c>
      <c r="AW27" s="1">
        <v>6</v>
      </c>
      <c r="AX27" s="1">
        <v>7</v>
      </c>
      <c r="BD27" s="37">
        <f>U27</f>
        <v>0</v>
      </c>
    </row>
    <row r="28" spans="1:56" ht="12.75">
      <c r="A28" s="10" t="b">
        <f t="shared" si="2"/>
        <v>0</v>
      </c>
      <c r="B28" s="10" t="b">
        <f t="shared" si="12"/>
        <v>1</v>
      </c>
      <c r="C28" s="10" t="b">
        <f t="shared" si="4"/>
        <v>1</v>
      </c>
      <c r="D28" s="11">
        <f t="shared" si="0"/>
        <v>2</v>
      </c>
      <c r="E28" s="10" t="b">
        <f t="shared" si="5"/>
        <v>0</v>
      </c>
      <c r="F28" s="10" t="b">
        <f t="shared" si="6"/>
        <v>0</v>
      </c>
      <c r="H28" s="10" t="b">
        <f>OR($AO$1,AND(F28,IF(ISBLANK($G28),$I27,AND($G28,$I26))))</f>
        <v>0</v>
      </c>
      <c r="I28" s="10" t="b">
        <f t="shared" si="13"/>
        <v>0</v>
      </c>
      <c r="J28" s="17"/>
      <c r="K28" s="46" t="str">
        <f>AO28</f>
        <v>adeguatezza dei costi </v>
      </c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7"/>
      <c r="W28" s="20"/>
      <c r="X28" s="21">
        <f>IF(AND(NOT($AO$1),U28=AQ28),U28,"")</f>
      </c>
      <c r="Y28" s="20"/>
      <c r="Z28" s="20"/>
      <c r="AA28" s="20"/>
      <c r="AB28" s="20"/>
      <c r="AC28" s="20"/>
      <c r="AD28" s="39"/>
      <c r="AE28" s="39"/>
      <c r="AF28" s="40"/>
      <c r="AG28" s="40"/>
      <c r="AH28" s="40"/>
      <c r="AI28" s="40"/>
      <c r="AJ28" s="48"/>
      <c r="AK28" s="48"/>
      <c r="AL28" s="48"/>
      <c r="AM28" s="48"/>
      <c r="AN28" s="48"/>
      <c r="AO28" s="12" t="s">
        <v>89</v>
      </c>
      <c r="AQ28" s="2" t="s">
        <v>130</v>
      </c>
      <c r="AR28" s="1">
        <v>1</v>
      </c>
      <c r="AS28" s="1">
        <v>2</v>
      </c>
      <c r="AT28" s="1">
        <v>3</v>
      </c>
      <c r="AU28" s="1">
        <v>4</v>
      </c>
      <c r="AV28" s="1">
        <v>5</v>
      </c>
      <c r="AW28" s="1">
        <v>6</v>
      </c>
      <c r="AX28" s="1">
        <v>7</v>
      </c>
      <c r="BD28" s="37">
        <f>U28</f>
        <v>0</v>
      </c>
    </row>
    <row r="29" spans="1:56" ht="12.75">
      <c r="A29" s="10" t="b">
        <f t="shared" si="2"/>
        <v>0</v>
      </c>
      <c r="B29" s="10" t="b">
        <f t="shared" si="12"/>
        <v>0</v>
      </c>
      <c r="C29" s="10" t="b">
        <f t="shared" si="4"/>
        <v>0</v>
      </c>
      <c r="D29" s="11">
        <f t="shared" si="0"/>
        <v>2</v>
      </c>
      <c r="E29" s="10" t="b">
        <f t="shared" si="5"/>
        <v>0</v>
      </c>
      <c r="F29" s="10" t="b">
        <f t="shared" si="6"/>
        <v>0</v>
      </c>
      <c r="H29" s="10"/>
      <c r="I29" s="10" t="b">
        <f t="shared" si="13"/>
        <v>0</v>
      </c>
      <c r="J29" s="17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BD29" s="24"/>
    </row>
    <row r="30" spans="1:56" ht="20.25">
      <c r="A30" s="10" t="b">
        <f t="shared" si="2"/>
        <v>1</v>
      </c>
      <c r="B30" s="10" t="b">
        <f t="shared" si="12"/>
        <v>1</v>
      </c>
      <c r="C30" s="10" t="b">
        <f t="shared" si="4"/>
        <v>0</v>
      </c>
      <c r="D30" s="11">
        <f t="shared" si="0"/>
        <v>3</v>
      </c>
      <c r="E30" s="10" t="b">
        <f t="shared" si="5"/>
        <v>0</v>
      </c>
      <c r="F30" s="10" t="b">
        <f t="shared" si="6"/>
        <v>0</v>
      </c>
      <c r="H30" s="19" t="b">
        <f>AND($E10,I31,I32,I34,I35)</f>
        <v>0</v>
      </c>
      <c r="I30" s="33"/>
      <c r="J30" s="23">
        <f>MAX(J$1:J29)+1</f>
        <v>3</v>
      </c>
      <c r="K30" s="61" t="s">
        <v>111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2"/>
      <c r="BD30" s="24"/>
    </row>
    <row r="31" spans="1:56" ht="12.75" customHeight="1">
      <c r="A31" s="10" t="b">
        <f t="shared" si="2"/>
        <v>0</v>
      </c>
      <c r="B31" s="10" t="b">
        <f t="shared" si="12"/>
        <v>1</v>
      </c>
      <c r="C31" s="10" t="b">
        <f t="shared" si="4"/>
        <v>0</v>
      </c>
      <c r="D31" s="11">
        <f t="shared" si="0"/>
        <v>3</v>
      </c>
      <c r="E31" s="10" t="b">
        <f t="shared" si="5"/>
        <v>0</v>
      </c>
      <c r="F31" s="10" t="b">
        <f t="shared" si="6"/>
        <v>0</v>
      </c>
      <c r="H31" s="10" t="b">
        <f>OR($AO$1,AND(F31,IF(ISBLANK($G31),$I30,AND($G31,$I29))))</f>
        <v>0</v>
      </c>
      <c r="I31" s="10" t="b">
        <f aca="true" t="shared" si="14" ref="I31:I36">NOT(ISBLANK(U31))</f>
        <v>0</v>
      </c>
      <c r="J31" s="17"/>
      <c r="K31" s="46" t="str">
        <f>AO31</f>
        <v>criteri di ammissione </v>
      </c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7"/>
      <c r="W31" s="21"/>
      <c r="X31" s="21">
        <f>IF(AND(NOT($AO$1),U31=AQ31),U31,"")</f>
      </c>
      <c r="Y31" s="21"/>
      <c r="Z31" s="21"/>
      <c r="AA31" s="21"/>
      <c r="AB31" s="21"/>
      <c r="AC31" s="21"/>
      <c r="AD31" s="39"/>
      <c r="AE31" s="39"/>
      <c r="AF31" s="40"/>
      <c r="AG31" s="40"/>
      <c r="AH31" s="40"/>
      <c r="AI31" s="40"/>
      <c r="AJ31" s="48">
        <f>IF(AND(NOT($AO$1),$F31,NOT($E31)),$AO$11,"")</f>
      </c>
      <c r="AK31" s="48"/>
      <c r="AL31" s="48"/>
      <c r="AM31" s="48"/>
      <c r="AN31" s="48"/>
      <c r="AO31" s="12" t="s">
        <v>92</v>
      </c>
      <c r="AQ31" s="2" t="s">
        <v>130</v>
      </c>
      <c r="AR31" s="1">
        <v>1</v>
      </c>
      <c r="AS31" s="1">
        <v>2</v>
      </c>
      <c r="AT31" s="1">
        <v>3</v>
      </c>
      <c r="AU31" s="1">
        <v>4</v>
      </c>
      <c r="AV31" s="1">
        <v>5</v>
      </c>
      <c r="AW31" s="1">
        <v>6</v>
      </c>
      <c r="AX31" s="1">
        <v>7</v>
      </c>
      <c r="BD31" s="37">
        <f>U31</f>
        <v>0</v>
      </c>
    </row>
    <row r="32" spans="1:56" ht="12.75">
      <c r="A32" s="10" t="b">
        <f t="shared" si="2"/>
        <v>0</v>
      </c>
      <c r="B32" s="10" t="b">
        <f t="shared" si="12"/>
        <v>1</v>
      </c>
      <c r="C32" s="10" t="b">
        <f t="shared" si="4"/>
        <v>0</v>
      </c>
      <c r="D32" s="11">
        <f t="shared" si="0"/>
        <v>3</v>
      </c>
      <c r="E32" s="10" t="b">
        <f t="shared" si="5"/>
        <v>0</v>
      </c>
      <c r="F32" s="10" t="b">
        <f t="shared" si="6"/>
        <v>0</v>
      </c>
      <c r="H32" s="10" t="b">
        <f>OR($AO$1,AND(F32,IF(ISBLANK($G32),$I31,AND($G32,$I30))))</f>
        <v>0</v>
      </c>
      <c r="I32" s="10" t="b">
        <f t="shared" si="14"/>
        <v>0</v>
      </c>
      <c r="J32" s="17"/>
      <c r="K32" s="46" t="str">
        <f>AO32</f>
        <v>formazione dei gironi </v>
      </c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47"/>
      <c r="W32" s="20"/>
      <c r="X32" s="21">
        <f>IF(AND(NOT($AO$1),U32=AQ32),U32,"")</f>
      </c>
      <c r="Y32" s="20"/>
      <c r="Z32" s="20"/>
      <c r="AA32" s="20"/>
      <c r="AB32" s="20"/>
      <c r="AC32" s="20"/>
      <c r="AD32" s="39"/>
      <c r="AE32" s="39"/>
      <c r="AF32" s="40"/>
      <c r="AG32" s="40"/>
      <c r="AH32" s="40"/>
      <c r="AI32" s="40"/>
      <c r="AJ32" s="48"/>
      <c r="AK32" s="48"/>
      <c r="AL32" s="48"/>
      <c r="AM32" s="48"/>
      <c r="AN32" s="48"/>
      <c r="AO32" s="12" t="s">
        <v>93</v>
      </c>
      <c r="AQ32" s="2" t="s">
        <v>130</v>
      </c>
      <c r="AR32" s="1">
        <v>1</v>
      </c>
      <c r="AS32" s="1">
        <v>2</v>
      </c>
      <c r="AT32" s="1">
        <v>3</v>
      </c>
      <c r="AU32" s="1">
        <v>4</v>
      </c>
      <c r="AV32" s="1">
        <v>5</v>
      </c>
      <c r="AW32" s="1">
        <v>6</v>
      </c>
      <c r="AX32" s="1">
        <v>7</v>
      </c>
      <c r="BD32" s="37">
        <f>U32</f>
        <v>0</v>
      </c>
    </row>
    <row r="33" spans="1:56" ht="12.75">
      <c r="A33" s="10" t="b">
        <f t="shared" si="2"/>
        <v>0</v>
      </c>
      <c r="B33" s="10" t="b">
        <f t="shared" si="12"/>
        <v>1</v>
      </c>
      <c r="C33" s="10" t="b">
        <f t="shared" si="4"/>
        <v>0</v>
      </c>
      <c r="D33" s="11">
        <f t="shared" si="0"/>
        <v>3</v>
      </c>
      <c r="E33" s="10" t="b">
        <f t="shared" si="5"/>
        <v>0</v>
      </c>
      <c r="F33" s="10" t="b">
        <f t="shared" si="6"/>
        <v>0</v>
      </c>
      <c r="H33" s="10" t="b">
        <f>OR($AO$1,AND(F33,IF(ISBLANK($G33),$I32,AND($G33,$I31))))</f>
        <v>0</v>
      </c>
      <c r="I33" s="10" t="b">
        <f t="shared" si="14"/>
        <v>0</v>
      </c>
      <c r="J33" s="17"/>
      <c r="K33" s="46" t="str">
        <f>AO33</f>
        <v>formula dei playoff </v>
      </c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47"/>
      <c r="W33" s="20"/>
      <c r="X33" s="21">
        <f>IF(AND(NOT($AO$1),U33=AQ33),U33,"")</f>
      </c>
      <c r="Y33" s="20"/>
      <c r="Z33" s="20"/>
      <c r="AA33" s="20"/>
      <c r="AB33" s="20"/>
      <c r="AC33" s="20"/>
      <c r="AD33" s="39"/>
      <c r="AE33" s="39"/>
      <c r="AF33" s="40"/>
      <c r="AG33" s="40"/>
      <c r="AH33" s="40"/>
      <c r="AI33" s="40"/>
      <c r="AJ33" s="48"/>
      <c r="AK33" s="48"/>
      <c r="AL33" s="48"/>
      <c r="AM33" s="48"/>
      <c r="AN33" s="48"/>
      <c r="AO33" s="12" t="s">
        <v>94</v>
      </c>
      <c r="AQ33" s="2" t="s">
        <v>130</v>
      </c>
      <c r="AR33" s="1">
        <v>1</v>
      </c>
      <c r="AS33" s="1">
        <v>2</v>
      </c>
      <c r="AT33" s="1">
        <v>3</v>
      </c>
      <c r="AU33" s="1">
        <v>4</v>
      </c>
      <c r="AV33" s="1">
        <v>5</v>
      </c>
      <c r="AW33" s="1">
        <v>6</v>
      </c>
      <c r="AX33" s="1">
        <v>7</v>
      </c>
      <c r="BD33" s="37">
        <f>U33</f>
        <v>0</v>
      </c>
    </row>
    <row r="34" spans="1:56" ht="12.75">
      <c r="A34" s="10" t="b">
        <f aca="true" t="shared" si="15" ref="A34:A62">NOT(ISBLANK(J34))</f>
        <v>0</v>
      </c>
      <c r="B34" s="10" t="b">
        <f t="shared" si="12"/>
        <v>1</v>
      </c>
      <c r="C34" s="10" t="b">
        <f aca="true" t="shared" si="16" ref="C34:C62">AND(B34,NOT(B35))</f>
        <v>0</v>
      </c>
      <c r="D34" s="11">
        <f aca="true" t="shared" si="17" ref="D34:D62">IF(A34,J34,D33)</f>
        <v>3</v>
      </c>
      <c r="E34" s="10" t="b">
        <f aca="true" t="shared" si="18" ref="E34:E62">OR($AO$1,IF($A34,$H34,E33))</f>
        <v>0</v>
      </c>
      <c r="F34" s="10" t="b">
        <f aca="true" t="shared" si="19" ref="F34:F62">OR($AO$1,IF($A34,E33,F33))</f>
        <v>0</v>
      </c>
      <c r="H34" s="10" t="b">
        <f>OR($AO$1,AND(F34,IF(ISBLANK($G34),$I33,AND($G34,$I32))))</f>
        <v>0</v>
      </c>
      <c r="I34" s="10" t="b">
        <f t="shared" si="14"/>
        <v>0</v>
      </c>
      <c r="J34" s="17"/>
      <c r="K34" s="46" t="str">
        <f>AO34</f>
        <v>gestione dei giorni di gara</v>
      </c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47"/>
      <c r="W34" s="20"/>
      <c r="X34" s="21">
        <f>IF(AND(NOT($AO$1),U34=AQ34),U34,"")</f>
      </c>
      <c r="Y34" s="20"/>
      <c r="Z34" s="20"/>
      <c r="AA34" s="20"/>
      <c r="AB34" s="20"/>
      <c r="AC34" s="20"/>
      <c r="AD34" s="39"/>
      <c r="AE34" s="39"/>
      <c r="AF34" s="40"/>
      <c r="AG34" s="40"/>
      <c r="AH34" s="40"/>
      <c r="AI34" s="40"/>
      <c r="AJ34" s="48"/>
      <c r="AK34" s="48"/>
      <c r="AL34" s="48"/>
      <c r="AM34" s="48"/>
      <c r="AN34" s="48"/>
      <c r="AO34" s="12" t="s">
        <v>95</v>
      </c>
      <c r="AQ34" s="2" t="s">
        <v>130</v>
      </c>
      <c r="AR34" s="1">
        <v>1</v>
      </c>
      <c r="AS34" s="1">
        <v>2</v>
      </c>
      <c r="AT34" s="1">
        <v>3</v>
      </c>
      <c r="AU34" s="1">
        <v>4</v>
      </c>
      <c r="AV34" s="1">
        <v>5</v>
      </c>
      <c r="AW34" s="1">
        <v>6</v>
      </c>
      <c r="AX34" s="1">
        <v>7</v>
      </c>
      <c r="BD34" s="37">
        <f>U34</f>
        <v>0</v>
      </c>
    </row>
    <row r="35" spans="1:56" ht="12.75">
      <c r="A35" s="10" t="b">
        <f t="shared" si="15"/>
        <v>0</v>
      </c>
      <c r="B35" s="10" t="b">
        <f t="shared" si="12"/>
        <v>1</v>
      </c>
      <c r="C35" s="10" t="b">
        <f t="shared" si="16"/>
        <v>1</v>
      </c>
      <c r="D35" s="11">
        <f t="shared" si="17"/>
        <v>3</v>
      </c>
      <c r="E35" s="10" t="b">
        <f t="shared" si="18"/>
        <v>0</v>
      </c>
      <c r="F35" s="10" t="b">
        <f t="shared" si="19"/>
        <v>0</v>
      </c>
      <c r="H35" s="10" t="b">
        <f>OR($AO$1,AND(F35,IF(ISBLANK($G35),$I34,AND($G35,$I33))))</f>
        <v>0</v>
      </c>
      <c r="I35" s="10" t="b">
        <f t="shared" si="14"/>
        <v>0</v>
      </c>
      <c r="J35" s="17"/>
      <c r="K35" s="46" t="str">
        <f>AO35</f>
        <v>livello tecnico complessivo</v>
      </c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47"/>
      <c r="W35" s="20"/>
      <c r="X35" s="21">
        <f>IF(AND(NOT($AO$1),U35=AQ35),U35,"")</f>
      </c>
      <c r="Y35" s="20"/>
      <c r="Z35" s="20"/>
      <c r="AA35" s="20"/>
      <c r="AB35" s="20"/>
      <c r="AC35" s="20"/>
      <c r="AD35" s="39"/>
      <c r="AE35" s="39"/>
      <c r="AF35" s="40"/>
      <c r="AG35" s="40"/>
      <c r="AH35" s="40"/>
      <c r="AI35" s="40"/>
      <c r="AJ35" s="48"/>
      <c r="AK35" s="48"/>
      <c r="AL35" s="48"/>
      <c r="AM35" s="48"/>
      <c r="AN35" s="48"/>
      <c r="AO35" s="12" t="s">
        <v>132</v>
      </c>
      <c r="AQ35" s="2" t="s">
        <v>130</v>
      </c>
      <c r="AR35" s="1">
        <v>1</v>
      </c>
      <c r="AS35" s="1">
        <v>2</v>
      </c>
      <c r="AT35" s="1">
        <v>3</v>
      </c>
      <c r="AU35" s="1">
        <v>4</v>
      </c>
      <c r="AV35" s="1">
        <v>5</v>
      </c>
      <c r="AW35" s="1">
        <v>6</v>
      </c>
      <c r="AX35" s="1">
        <v>7</v>
      </c>
      <c r="BD35" s="37">
        <f>U35</f>
        <v>0</v>
      </c>
    </row>
    <row r="36" spans="1:56" ht="12.75">
      <c r="A36" s="10" t="b">
        <f t="shared" si="15"/>
        <v>0</v>
      </c>
      <c r="B36" s="10" t="b">
        <f t="shared" si="12"/>
        <v>0</v>
      </c>
      <c r="C36" s="10" t="b">
        <f t="shared" si="16"/>
        <v>0</v>
      </c>
      <c r="D36" s="11">
        <f t="shared" si="17"/>
        <v>3</v>
      </c>
      <c r="E36" s="10" t="b">
        <f t="shared" si="18"/>
        <v>0</v>
      </c>
      <c r="F36" s="10" t="b">
        <f t="shared" si="19"/>
        <v>0</v>
      </c>
      <c r="H36" s="10"/>
      <c r="I36" s="10" t="b">
        <f t="shared" si="14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BD36" s="24"/>
    </row>
    <row r="37" spans="1:56" ht="20.25">
      <c r="A37" s="10" t="b">
        <f t="shared" si="15"/>
        <v>1</v>
      </c>
      <c r="B37" s="10" t="b">
        <f t="shared" si="12"/>
        <v>1</v>
      </c>
      <c r="C37" s="10" t="b">
        <f t="shared" si="16"/>
        <v>0</v>
      </c>
      <c r="D37" s="11">
        <f t="shared" si="17"/>
        <v>4</v>
      </c>
      <c r="E37" s="10" t="b">
        <f t="shared" si="18"/>
        <v>0</v>
      </c>
      <c r="F37" s="10" t="b">
        <f t="shared" si="19"/>
        <v>0</v>
      </c>
      <c r="H37" s="19" t="b">
        <f>AND($E17,I38,I39,I40,I41,I42)</f>
        <v>0</v>
      </c>
      <c r="I37" s="33"/>
      <c r="J37" s="23">
        <f>MAX(J$1:J36)+1</f>
        <v>4</v>
      </c>
      <c r="K37" s="61" t="s">
        <v>112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BD37" s="24"/>
    </row>
    <row r="38" spans="1:56" ht="12.75">
      <c r="A38" s="10" t="b">
        <f t="shared" si="15"/>
        <v>0</v>
      </c>
      <c r="B38" s="10" t="b">
        <f t="shared" si="12"/>
        <v>1</v>
      </c>
      <c r="C38" s="10" t="b">
        <f t="shared" si="16"/>
        <v>0</v>
      </c>
      <c r="D38" s="11">
        <f t="shared" si="17"/>
        <v>4</v>
      </c>
      <c r="E38" s="10" t="b">
        <f t="shared" si="18"/>
        <v>0</v>
      </c>
      <c r="F38" s="10" t="b">
        <f t="shared" si="19"/>
        <v>0</v>
      </c>
      <c r="H38" s="10" t="b">
        <f>OR($AO$1,AND(F38,IF(ISBLANK($G38),$I37,AND($G38,$I36))))</f>
        <v>0</v>
      </c>
      <c r="I38" s="10" t="b">
        <f aca="true" t="shared" si="20" ref="I38:I43">NOT(ISBLANK(U38))</f>
        <v>0</v>
      </c>
      <c r="J38" s="17"/>
      <c r="K38" s="46" t="str">
        <f>AO38</f>
        <v>presenza </v>
      </c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21"/>
      <c r="X38" s="21">
        <f>IF(AND(NOT($AO$1),U38=AQ38),U38,"")</f>
      </c>
      <c r="Y38" s="21"/>
      <c r="Z38" s="21"/>
      <c r="AA38" s="21"/>
      <c r="AB38" s="21"/>
      <c r="AC38" s="21"/>
      <c r="AD38" s="39"/>
      <c r="AE38" s="39"/>
      <c r="AF38" s="40"/>
      <c r="AG38" s="40"/>
      <c r="AH38" s="40"/>
      <c r="AI38" s="40"/>
      <c r="AJ38" s="48">
        <f>IF(AND(NOT($AO$1),$F38,NOT($E38)),$AO$11,"")</f>
      </c>
      <c r="AK38" s="48"/>
      <c r="AL38" s="48"/>
      <c r="AM38" s="48"/>
      <c r="AN38" s="48"/>
      <c r="AO38" s="12" t="s">
        <v>99</v>
      </c>
      <c r="AQ38" s="2" t="s">
        <v>130</v>
      </c>
      <c r="AR38" s="1">
        <v>1</v>
      </c>
      <c r="AS38" s="1">
        <v>2</v>
      </c>
      <c r="AT38" s="1">
        <v>3</v>
      </c>
      <c r="AU38" s="1">
        <v>4</v>
      </c>
      <c r="AV38" s="1">
        <v>5</v>
      </c>
      <c r="AW38" s="1">
        <v>6</v>
      </c>
      <c r="AX38" s="1">
        <v>7</v>
      </c>
      <c r="BD38" s="37">
        <f>U38</f>
        <v>0</v>
      </c>
    </row>
    <row r="39" spans="1:56" ht="12.75">
      <c r="A39" s="10" t="b">
        <f t="shared" si="15"/>
        <v>0</v>
      </c>
      <c r="B39" s="10" t="b">
        <f t="shared" si="12"/>
        <v>1</v>
      </c>
      <c r="C39" s="10" t="b">
        <f t="shared" si="16"/>
        <v>0</v>
      </c>
      <c r="D39" s="11">
        <f t="shared" si="17"/>
        <v>4</v>
      </c>
      <c r="E39" s="10" t="b">
        <f t="shared" si="18"/>
        <v>0</v>
      </c>
      <c r="F39" s="10" t="b">
        <f t="shared" si="19"/>
        <v>0</v>
      </c>
      <c r="H39" s="10" t="b">
        <f>OR($AO$1,AND(F39,IF(ISBLANK($G39),$I38,AND($G39,$I37))))</f>
        <v>0</v>
      </c>
      <c r="I39" s="10" t="b">
        <f t="shared" si="20"/>
        <v>0</v>
      </c>
      <c r="J39" s="17"/>
      <c r="K39" s="46" t="str">
        <f>AO39</f>
        <v>puntualita' </v>
      </c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47"/>
      <c r="W39" s="20"/>
      <c r="X39" s="21">
        <f>IF(AND(NOT($AO$1),U39=AQ39),U39,"")</f>
      </c>
      <c r="Y39" s="20"/>
      <c r="Z39" s="20"/>
      <c r="AA39" s="20"/>
      <c r="AB39" s="20"/>
      <c r="AC39" s="20"/>
      <c r="AD39" s="39"/>
      <c r="AE39" s="39"/>
      <c r="AF39" s="40"/>
      <c r="AG39" s="40"/>
      <c r="AH39" s="40"/>
      <c r="AI39" s="40"/>
      <c r="AJ39" s="48"/>
      <c r="AK39" s="48"/>
      <c r="AL39" s="48"/>
      <c r="AM39" s="48"/>
      <c r="AN39" s="48"/>
      <c r="AO39" s="12" t="s">
        <v>98</v>
      </c>
      <c r="AQ39" s="2" t="s">
        <v>130</v>
      </c>
      <c r="AR39" s="1">
        <v>1</v>
      </c>
      <c r="AS39" s="1">
        <v>2</v>
      </c>
      <c r="AT39" s="1">
        <v>3</v>
      </c>
      <c r="AU39" s="1">
        <v>4</v>
      </c>
      <c r="AV39" s="1">
        <v>5</v>
      </c>
      <c r="AW39" s="1">
        <v>6</v>
      </c>
      <c r="AX39" s="1">
        <v>7</v>
      </c>
      <c r="BD39" s="37">
        <f>U39</f>
        <v>0</v>
      </c>
    </row>
    <row r="40" spans="1:56" ht="12.75">
      <c r="A40" s="10" t="b">
        <f t="shared" si="15"/>
        <v>0</v>
      </c>
      <c r="B40" s="10" t="b">
        <f t="shared" si="12"/>
        <v>1</v>
      </c>
      <c r="C40" s="10" t="b">
        <f t="shared" si="16"/>
        <v>0</v>
      </c>
      <c r="D40" s="11">
        <f t="shared" si="17"/>
        <v>4</v>
      </c>
      <c r="E40" s="10" t="b">
        <f t="shared" si="18"/>
        <v>0</v>
      </c>
      <c r="F40" s="10" t="b">
        <f t="shared" si="19"/>
        <v>0</v>
      </c>
      <c r="H40" s="10" t="b">
        <f>OR($AO$1,AND(F40,IF(ISBLANK($G40),$I39,AND($G40,$I38))))</f>
        <v>0</v>
      </c>
      <c r="I40" s="10" t="b">
        <f t="shared" si="20"/>
        <v>0</v>
      </c>
      <c r="J40" s="17"/>
      <c r="K40" s="46" t="str">
        <f>AO40</f>
        <v>atteggiamento </v>
      </c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47"/>
      <c r="W40" s="20"/>
      <c r="X40" s="21">
        <f>IF(AND(NOT($AO$1),U40=AQ40),U40,"")</f>
      </c>
      <c r="Y40" s="20"/>
      <c r="Z40" s="20"/>
      <c r="AA40" s="20"/>
      <c r="AB40" s="20"/>
      <c r="AC40" s="20"/>
      <c r="AD40" s="39"/>
      <c r="AE40" s="39"/>
      <c r="AF40" s="40"/>
      <c r="AG40" s="40"/>
      <c r="AH40" s="40"/>
      <c r="AI40" s="40"/>
      <c r="AJ40" s="48"/>
      <c r="AK40" s="48"/>
      <c r="AL40" s="48"/>
      <c r="AM40" s="48"/>
      <c r="AN40" s="48"/>
      <c r="AO40" s="12" t="s">
        <v>97</v>
      </c>
      <c r="AQ40" s="2" t="s">
        <v>130</v>
      </c>
      <c r="AR40" s="1">
        <v>1</v>
      </c>
      <c r="AS40" s="1">
        <v>2</v>
      </c>
      <c r="AT40" s="1">
        <v>3</v>
      </c>
      <c r="AU40" s="1">
        <v>4</v>
      </c>
      <c r="AV40" s="1">
        <v>5</v>
      </c>
      <c r="AW40" s="1">
        <v>6</v>
      </c>
      <c r="AX40" s="1">
        <v>7</v>
      </c>
      <c r="BD40" s="37">
        <f>U40</f>
        <v>0</v>
      </c>
    </row>
    <row r="41" spans="1:56" ht="12.75">
      <c r="A41" s="10" t="b">
        <f t="shared" si="15"/>
        <v>0</v>
      </c>
      <c r="B41" s="10" t="b">
        <f t="shared" si="12"/>
        <v>1</v>
      </c>
      <c r="C41" s="10" t="b">
        <f t="shared" si="16"/>
        <v>0</v>
      </c>
      <c r="D41" s="11">
        <f t="shared" si="17"/>
        <v>4</v>
      </c>
      <c r="E41" s="10" t="b">
        <f t="shared" si="18"/>
        <v>0</v>
      </c>
      <c r="F41" s="10" t="b">
        <f t="shared" si="19"/>
        <v>0</v>
      </c>
      <c r="H41" s="10" t="b">
        <f>OR($AO$1,AND(F41,IF(ISBLANK($G41),$I40,AND($G41,$I39))))</f>
        <v>0</v>
      </c>
      <c r="I41" s="10" t="b">
        <f t="shared" si="20"/>
        <v>0</v>
      </c>
      <c r="J41" s="17"/>
      <c r="K41" s="46" t="str">
        <f>AO41</f>
        <v>competenza tecnica </v>
      </c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47"/>
      <c r="W41" s="20"/>
      <c r="X41" s="21">
        <f>IF(AND(NOT($AO$1),U41=AQ41),U41,"")</f>
      </c>
      <c r="Y41" s="20"/>
      <c r="Z41" s="20"/>
      <c r="AA41" s="20"/>
      <c r="AB41" s="20"/>
      <c r="AC41" s="20"/>
      <c r="AD41" s="39"/>
      <c r="AE41" s="39"/>
      <c r="AF41" s="40"/>
      <c r="AG41" s="40"/>
      <c r="AH41" s="40"/>
      <c r="AI41" s="40"/>
      <c r="AJ41" s="48"/>
      <c r="AK41" s="48"/>
      <c r="AL41" s="48"/>
      <c r="AM41" s="48"/>
      <c r="AN41" s="48"/>
      <c r="AO41" s="12" t="s">
        <v>96</v>
      </c>
      <c r="AQ41" s="2" t="s">
        <v>130</v>
      </c>
      <c r="AR41" s="1">
        <v>1</v>
      </c>
      <c r="AS41" s="1">
        <v>2</v>
      </c>
      <c r="AT41" s="1">
        <v>3</v>
      </c>
      <c r="AU41" s="1">
        <v>4</v>
      </c>
      <c r="AV41" s="1">
        <v>5</v>
      </c>
      <c r="AW41" s="1">
        <v>6</v>
      </c>
      <c r="AX41" s="1">
        <v>7</v>
      </c>
      <c r="BD41" s="37">
        <f>U41</f>
        <v>0</v>
      </c>
    </row>
    <row r="42" spans="1:56" ht="12.75">
      <c r="A42" s="10" t="b">
        <f t="shared" si="15"/>
        <v>0</v>
      </c>
      <c r="B42" s="10" t="b">
        <f t="shared" si="12"/>
        <v>1</v>
      </c>
      <c r="C42" s="10" t="b">
        <f t="shared" si="16"/>
        <v>1</v>
      </c>
      <c r="D42" s="11">
        <f t="shared" si="17"/>
        <v>4</v>
      </c>
      <c r="E42" s="10" t="b">
        <f t="shared" si="18"/>
        <v>0</v>
      </c>
      <c r="F42" s="10" t="b">
        <f t="shared" si="19"/>
        <v>0</v>
      </c>
      <c r="H42" s="10" t="b">
        <f>OR($AO$1,AND(F42,IF(ISBLANK($G42),$I41,AND($G42,$I40))))</f>
        <v>0</v>
      </c>
      <c r="I42" s="10" t="b">
        <f t="shared" si="20"/>
        <v>0</v>
      </c>
      <c r="J42" s="17"/>
      <c r="K42" s="46" t="str">
        <f>AO42</f>
        <v>adeguatezza nelle designazioni</v>
      </c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47"/>
      <c r="W42" s="20"/>
      <c r="X42" s="21">
        <f>IF(AND(NOT($AO$1),U42=AQ42),U42,"")</f>
      </c>
      <c r="Y42" s="20"/>
      <c r="Z42" s="20"/>
      <c r="AA42" s="20"/>
      <c r="AB42" s="20"/>
      <c r="AC42" s="20"/>
      <c r="AD42" s="39"/>
      <c r="AE42" s="39"/>
      <c r="AF42" s="40"/>
      <c r="AG42" s="40"/>
      <c r="AH42" s="40"/>
      <c r="AI42" s="40"/>
      <c r="AJ42" s="48"/>
      <c r="AK42" s="48"/>
      <c r="AL42" s="48"/>
      <c r="AM42" s="48"/>
      <c r="AN42" s="48"/>
      <c r="AO42" s="12" t="s">
        <v>100</v>
      </c>
      <c r="AQ42" s="2" t="s">
        <v>130</v>
      </c>
      <c r="AR42" s="1">
        <v>1</v>
      </c>
      <c r="AS42" s="1">
        <v>2</v>
      </c>
      <c r="AT42" s="1">
        <v>3</v>
      </c>
      <c r="AU42" s="1">
        <v>4</v>
      </c>
      <c r="AV42" s="1">
        <v>5</v>
      </c>
      <c r="AW42" s="1">
        <v>6</v>
      </c>
      <c r="AX42" s="1">
        <v>7</v>
      </c>
      <c r="BD42" s="37">
        <f>U42</f>
        <v>0</v>
      </c>
    </row>
    <row r="43" spans="1:56" ht="12.75">
      <c r="A43" s="10" t="b">
        <f t="shared" si="15"/>
        <v>0</v>
      </c>
      <c r="B43" s="10" t="b">
        <f t="shared" si="12"/>
        <v>0</v>
      </c>
      <c r="C43" s="10" t="b">
        <f t="shared" si="16"/>
        <v>0</v>
      </c>
      <c r="D43" s="11">
        <f t="shared" si="17"/>
        <v>4</v>
      </c>
      <c r="E43" s="10" t="b">
        <f t="shared" si="18"/>
        <v>0</v>
      </c>
      <c r="F43" s="10" t="b">
        <f t="shared" si="19"/>
        <v>0</v>
      </c>
      <c r="H43" s="10"/>
      <c r="I43" s="10" t="b">
        <f t="shared" si="20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BD43" s="24"/>
    </row>
    <row r="44" spans="1:56" ht="20.25">
      <c r="A44" s="10" t="b">
        <f t="shared" si="15"/>
        <v>1</v>
      </c>
      <c r="B44" s="10" t="b">
        <f t="shared" si="12"/>
        <v>1</v>
      </c>
      <c r="C44" s="10" t="b">
        <f t="shared" si="16"/>
        <v>0</v>
      </c>
      <c r="D44" s="11">
        <f t="shared" si="17"/>
        <v>5</v>
      </c>
      <c r="E44" s="10" t="b">
        <f t="shared" si="18"/>
        <v>0</v>
      </c>
      <c r="F44" s="10" t="b">
        <f t="shared" si="19"/>
        <v>0</v>
      </c>
      <c r="H44" s="19" t="b">
        <f>AND($E25,I45,I46,I47,I48,I49)</f>
        <v>0</v>
      </c>
      <c r="I44" s="33"/>
      <c r="J44" s="23">
        <f>MAX(J$1:J43)+1</f>
        <v>5</v>
      </c>
      <c r="K44" s="61" t="s">
        <v>113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2"/>
      <c r="BD44" s="24"/>
    </row>
    <row r="45" spans="1:56" ht="12.75">
      <c r="A45" s="10" t="b">
        <f t="shared" si="15"/>
        <v>0</v>
      </c>
      <c r="B45" s="10" t="b">
        <f t="shared" si="12"/>
        <v>1</v>
      </c>
      <c r="C45" s="10" t="b">
        <f t="shared" si="16"/>
        <v>0</v>
      </c>
      <c r="D45" s="11">
        <f t="shared" si="17"/>
        <v>5</v>
      </c>
      <c r="E45" s="10" t="b">
        <f t="shared" si="18"/>
        <v>0</v>
      </c>
      <c r="F45" s="10" t="b">
        <f t="shared" si="19"/>
        <v>0</v>
      </c>
      <c r="H45" s="10" t="b">
        <f>OR($AO$1,AND(F45,IF(ISBLANK($G45),$I44,AND($G45,$I43))))</f>
        <v>0</v>
      </c>
      <c r="I45" s="10" t="b">
        <f aca="true" t="shared" si="21" ref="I45:I50">NOT(ISBLANK(U45))</f>
        <v>0</v>
      </c>
      <c r="J45" s="17"/>
      <c r="K45" s="46" t="str">
        <f>AO45</f>
        <v>comunicati ufficiali </v>
      </c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47"/>
      <c r="W45" s="21"/>
      <c r="X45" s="21">
        <f>IF(AND(NOT($AO$1),U45=AQ45),U45,"")</f>
      </c>
      <c r="Y45" s="21"/>
      <c r="Z45" s="21"/>
      <c r="AA45" s="21"/>
      <c r="AB45" s="21"/>
      <c r="AC45" s="21"/>
      <c r="AD45" s="39"/>
      <c r="AE45" s="39"/>
      <c r="AF45" s="40"/>
      <c r="AG45" s="40"/>
      <c r="AH45" s="40"/>
      <c r="AI45" s="40"/>
      <c r="AJ45" s="48">
        <f>IF(AND(NOT($AO$1),$F45,NOT($E45)),$AO$11,"")</f>
      </c>
      <c r="AK45" s="48"/>
      <c r="AL45" s="48"/>
      <c r="AM45" s="48"/>
      <c r="AN45" s="48"/>
      <c r="AO45" s="12" t="s">
        <v>101</v>
      </c>
      <c r="AQ45" s="2" t="s">
        <v>130</v>
      </c>
      <c r="AR45" s="1">
        <v>1</v>
      </c>
      <c r="AS45" s="1">
        <v>2</v>
      </c>
      <c r="AT45" s="1">
        <v>3</v>
      </c>
      <c r="AU45" s="1">
        <v>4</v>
      </c>
      <c r="AV45" s="1">
        <v>5</v>
      </c>
      <c r="AW45" s="1">
        <v>6</v>
      </c>
      <c r="AX45" s="1">
        <v>7</v>
      </c>
      <c r="BD45" s="37">
        <f>U45</f>
        <v>0</v>
      </c>
    </row>
    <row r="46" spans="1:56" ht="12.75">
      <c r="A46" s="10" t="b">
        <f t="shared" si="15"/>
        <v>0</v>
      </c>
      <c r="B46" s="10" t="b">
        <f t="shared" si="12"/>
        <v>1</v>
      </c>
      <c r="C46" s="10" t="b">
        <f t="shared" si="16"/>
        <v>0</v>
      </c>
      <c r="D46" s="11">
        <f t="shared" si="17"/>
        <v>5</v>
      </c>
      <c r="E46" s="10" t="b">
        <f t="shared" si="18"/>
        <v>0</v>
      </c>
      <c r="F46" s="10" t="b">
        <f t="shared" si="19"/>
        <v>0</v>
      </c>
      <c r="H46" s="10" t="b">
        <f>OR($AO$1,AND(F46,IF(ISBLANK($G46),$I45,AND($G46,$I44))))</f>
        <v>0</v>
      </c>
      <c r="I46" s="10" t="b">
        <f t="shared" si="21"/>
        <v>0</v>
      </c>
      <c r="J46" s="17"/>
      <c r="K46" s="46" t="str">
        <f>AO46</f>
        <v>sito FIP Piemonte </v>
      </c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20"/>
      <c r="X46" s="21">
        <f>IF(AND(NOT($AO$1),U46=AQ46),U46,"")</f>
      </c>
      <c r="Y46" s="20"/>
      <c r="Z46" s="20"/>
      <c r="AA46" s="20"/>
      <c r="AB46" s="20"/>
      <c r="AC46" s="20"/>
      <c r="AD46" s="39"/>
      <c r="AE46" s="39"/>
      <c r="AF46" s="40"/>
      <c r="AG46" s="40"/>
      <c r="AH46" s="40"/>
      <c r="AI46" s="40"/>
      <c r="AJ46" s="48"/>
      <c r="AK46" s="48"/>
      <c r="AL46" s="48"/>
      <c r="AM46" s="48"/>
      <c r="AN46" s="48"/>
      <c r="AO46" s="12" t="s">
        <v>102</v>
      </c>
      <c r="AQ46" s="2" t="s">
        <v>130</v>
      </c>
      <c r="AR46" s="1">
        <v>1</v>
      </c>
      <c r="AS46" s="1">
        <v>2</v>
      </c>
      <c r="AT46" s="1">
        <v>3</v>
      </c>
      <c r="AU46" s="1">
        <v>4</v>
      </c>
      <c r="AV46" s="1">
        <v>5</v>
      </c>
      <c r="AW46" s="1">
        <v>6</v>
      </c>
      <c r="AX46" s="1">
        <v>7</v>
      </c>
      <c r="BD46" s="37">
        <f>U46</f>
        <v>0</v>
      </c>
    </row>
    <row r="47" spans="1:56" ht="12.75" customHeight="1">
      <c r="A47" s="10" t="b">
        <f t="shared" si="15"/>
        <v>0</v>
      </c>
      <c r="B47" s="10" t="b">
        <f t="shared" si="12"/>
        <v>1</v>
      </c>
      <c r="C47" s="10" t="b">
        <f t="shared" si="16"/>
        <v>0</v>
      </c>
      <c r="D47" s="11">
        <f t="shared" si="17"/>
        <v>5</v>
      </c>
      <c r="E47" s="10" t="b">
        <f t="shared" si="18"/>
        <v>0</v>
      </c>
      <c r="F47" s="10" t="b">
        <f t="shared" si="19"/>
        <v>0</v>
      </c>
      <c r="H47" s="10" t="b">
        <f>OR($AO$1,AND(F47,IF(ISBLANK($G47),$I46,AND($G47,$I45))))</f>
        <v>0</v>
      </c>
      <c r="I47" s="10" t="b">
        <f t="shared" si="21"/>
        <v>0</v>
      </c>
      <c r="J47" s="17"/>
      <c r="K47" s="46" t="str">
        <f>AO47</f>
        <v>e-mail </v>
      </c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7"/>
      <c r="W47" s="20"/>
      <c r="X47" s="21">
        <f>IF(AND(NOT($AO$1),U47=AQ47),U47,"")</f>
      </c>
      <c r="Y47" s="20"/>
      <c r="Z47" s="20"/>
      <c r="AA47" s="20"/>
      <c r="AB47" s="20"/>
      <c r="AC47" s="20"/>
      <c r="AD47" s="39"/>
      <c r="AE47" s="39"/>
      <c r="AF47" s="40"/>
      <c r="AG47" s="40"/>
      <c r="AH47" s="40"/>
      <c r="AI47" s="40"/>
      <c r="AJ47" s="48"/>
      <c r="AK47" s="48"/>
      <c r="AL47" s="48"/>
      <c r="AM47" s="48"/>
      <c r="AN47" s="48"/>
      <c r="AO47" s="12" t="s">
        <v>103</v>
      </c>
      <c r="AQ47" s="2" t="s">
        <v>130</v>
      </c>
      <c r="AR47" s="1">
        <v>1</v>
      </c>
      <c r="AS47" s="1">
        <v>2</v>
      </c>
      <c r="AT47" s="1">
        <v>3</v>
      </c>
      <c r="AU47" s="1">
        <v>4</v>
      </c>
      <c r="AV47" s="1">
        <v>5</v>
      </c>
      <c r="AW47" s="1">
        <v>6</v>
      </c>
      <c r="AX47" s="1">
        <v>7</v>
      </c>
      <c r="BD47" s="37">
        <f>U47</f>
        <v>0</v>
      </c>
    </row>
    <row r="48" spans="1:56" ht="12.75">
      <c r="A48" s="10" t="b">
        <f t="shared" si="15"/>
        <v>0</v>
      </c>
      <c r="B48" s="10" t="b">
        <f t="shared" si="12"/>
        <v>1</v>
      </c>
      <c r="C48" s="10" t="b">
        <f t="shared" si="16"/>
        <v>0</v>
      </c>
      <c r="D48" s="11">
        <f t="shared" si="17"/>
        <v>5</v>
      </c>
      <c r="E48" s="10" t="b">
        <f t="shared" si="18"/>
        <v>0</v>
      </c>
      <c r="F48" s="10" t="b">
        <f t="shared" si="19"/>
        <v>0</v>
      </c>
      <c r="H48" s="10" t="b">
        <f>OR($AO$1,AND(F48,IF(ISBLANK($G48),$I47,AND($G48,$I46))))</f>
        <v>0</v>
      </c>
      <c r="I48" s="10" t="b">
        <f t="shared" si="21"/>
        <v>0</v>
      </c>
      <c r="J48" s="17"/>
      <c r="K48" s="46" t="str">
        <f>AO48</f>
        <v>telefono </v>
      </c>
      <c r="L48" s="46"/>
      <c r="M48" s="46"/>
      <c r="N48" s="46"/>
      <c r="O48" s="46"/>
      <c r="P48" s="46"/>
      <c r="Q48" s="46"/>
      <c r="R48" s="46"/>
      <c r="S48" s="46"/>
      <c r="T48" s="46"/>
      <c r="U48" s="47"/>
      <c r="V48" s="47"/>
      <c r="W48" s="20"/>
      <c r="X48" s="21">
        <f>IF(AND(NOT($AO$1),U48=AQ48),U48,"")</f>
      </c>
      <c r="Y48" s="20"/>
      <c r="Z48" s="20"/>
      <c r="AA48" s="20"/>
      <c r="AB48" s="20"/>
      <c r="AC48" s="20"/>
      <c r="AD48" s="39"/>
      <c r="AE48" s="39"/>
      <c r="AF48" s="40"/>
      <c r="AG48" s="40"/>
      <c r="AH48" s="40"/>
      <c r="AI48" s="40"/>
      <c r="AJ48" s="48"/>
      <c r="AK48" s="48"/>
      <c r="AL48" s="48"/>
      <c r="AM48" s="48"/>
      <c r="AN48" s="48"/>
      <c r="AO48" s="12" t="s">
        <v>104</v>
      </c>
      <c r="AQ48" s="2" t="s">
        <v>130</v>
      </c>
      <c r="AR48" s="1">
        <v>1</v>
      </c>
      <c r="AS48" s="1">
        <v>2</v>
      </c>
      <c r="AT48" s="1">
        <v>3</v>
      </c>
      <c r="AU48" s="1">
        <v>4</v>
      </c>
      <c r="AV48" s="1">
        <v>5</v>
      </c>
      <c r="AW48" s="1">
        <v>6</v>
      </c>
      <c r="AX48" s="1">
        <v>7</v>
      </c>
      <c r="BD48" s="37">
        <f>U48</f>
        <v>0</v>
      </c>
    </row>
    <row r="49" spans="1:56" ht="12.75">
      <c r="A49" s="10" t="b">
        <f t="shared" si="15"/>
        <v>0</v>
      </c>
      <c r="B49" s="10" t="b">
        <f t="shared" si="12"/>
        <v>1</v>
      </c>
      <c r="C49" s="10" t="b">
        <f t="shared" si="16"/>
        <v>1</v>
      </c>
      <c r="D49" s="11">
        <f t="shared" si="17"/>
        <v>5</v>
      </c>
      <c r="E49" s="10" t="b">
        <f t="shared" si="18"/>
        <v>0</v>
      </c>
      <c r="F49" s="10" t="b">
        <f t="shared" si="19"/>
        <v>0</v>
      </c>
      <c r="H49" s="10" t="b">
        <f>OR($AO$1,AND(F49,IF(ISBLANK($G49),$I48,AND($G49,$I47))))</f>
        <v>0</v>
      </c>
      <c r="I49" s="10" t="b">
        <f t="shared" si="21"/>
        <v>0</v>
      </c>
      <c r="J49" s="17"/>
      <c r="K49" s="46" t="str">
        <f>AO49</f>
        <v>di presenza </v>
      </c>
      <c r="L49" s="46"/>
      <c r="M49" s="46"/>
      <c r="N49" s="46"/>
      <c r="O49" s="46"/>
      <c r="P49" s="46"/>
      <c r="Q49" s="46"/>
      <c r="R49" s="46"/>
      <c r="S49" s="46"/>
      <c r="T49" s="46"/>
      <c r="U49" s="47"/>
      <c r="V49" s="47"/>
      <c r="W49" s="20"/>
      <c r="X49" s="21">
        <f>IF(AND(NOT($AO$1),U49=AQ49),U49,"")</f>
      </c>
      <c r="Y49" s="20"/>
      <c r="Z49" s="20"/>
      <c r="AA49" s="20"/>
      <c r="AB49" s="20"/>
      <c r="AC49" s="20"/>
      <c r="AD49" s="39"/>
      <c r="AE49" s="39"/>
      <c r="AF49" s="40"/>
      <c r="AG49" s="40"/>
      <c r="AH49" s="40"/>
      <c r="AI49" s="40"/>
      <c r="AJ49" s="48"/>
      <c r="AK49" s="48"/>
      <c r="AL49" s="48"/>
      <c r="AM49" s="48"/>
      <c r="AN49" s="48"/>
      <c r="AO49" s="12" t="s">
        <v>105</v>
      </c>
      <c r="AQ49" s="2" t="s">
        <v>130</v>
      </c>
      <c r="AR49" s="1">
        <v>1</v>
      </c>
      <c r="AS49" s="1">
        <v>2</v>
      </c>
      <c r="AT49" s="1">
        <v>3</v>
      </c>
      <c r="AU49" s="1">
        <v>4</v>
      </c>
      <c r="AV49" s="1">
        <v>5</v>
      </c>
      <c r="AW49" s="1">
        <v>6</v>
      </c>
      <c r="AX49" s="1">
        <v>7</v>
      </c>
      <c r="BD49" s="37">
        <f>U49</f>
        <v>0</v>
      </c>
    </row>
    <row r="50" spans="1:56" ht="12.75">
      <c r="A50" s="10" t="b">
        <f t="shared" si="15"/>
        <v>0</v>
      </c>
      <c r="B50" s="10" t="b">
        <f t="shared" si="12"/>
        <v>0</v>
      </c>
      <c r="C50" s="10" t="b">
        <f t="shared" si="16"/>
        <v>0</v>
      </c>
      <c r="D50" s="11">
        <f t="shared" si="17"/>
        <v>5</v>
      </c>
      <c r="E50" s="10" t="b">
        <f t="shared" si="18"/>
        <v>0</v>
      </c>
      <c r="F50" s="10" t="b">
        <f t="shared" si="19"/>
        <v>0</v>
      </c>
      <c r="H50" s="10"/>
      <c r="I50" s="10" t="b">
        <f t="shared" si="21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BD50" s="24"/>
    </row>
    <row r="51" spans="1:56" ht="20.25">
      <c r="A51" s="10" t="b">
        <f t="shared" si="15"/>
        <v>1</v>
      </c>
      <c r="B51" s="10" t="b">
        <f t="shared" si="12"/>
        <v>1</v>
      </c>
      <c r="C51" s="10" t="b">
        <f t="shared" si="16"/>
        <v>0</v>
      </c>
      <c r="D51" s="11">
        <f t="shared" si="17"/>
        <v>6</v>
      </c>
      <c r="E51" s="10" t="b">
        <f t="shared" si="18"/>
        <v>0</v>
      </c>
      <c r="F51" s="10" t="b">
        <f t="shared" si="19"/>
        <v>0</v>
      </c>
      <c r="H51" s="19" t="b">
        <f>AND($E31,AW52+AW55=3)</f>
        <v>0</v>
      </c>
      <c r="I51" s="33"/>
      <c r="J51" s="23">
        <f>MAX(J$1:J50)+1</f>
        <v>6</v>
      </c>
      <c r="K51" s="61" t="s">
        <v>124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/>
      <c r="AO51" s="12" t="s">
        <v>115</v>
      </c>
      <c r="AP51" s="25">
        <v>999999</v>
      </c>
      <c r="AQ51" s="25">
        <f>AP51</f>
        <v>999999</v>
      </c>
      <c r="AR51" s="12"/>
      <c r="AU51" s="1" t="s">
        <v>116</v>
      </c>
      <c r="AX51" s="1" t="s">
        <v>117</v>
      </c>
      <c r="BD51" s="24"/>
    </row>
    <row r="52" spans="1:56" ht="12.75" customHeight="1">
      <c r="A52" s="10" t="b">
        <f t="shared" si="15"/>
        <v>0</v>
      </c>
      <c r="B52" s="10" t="b">
        <f t="shared" si="12"/>
        <v>1</v>
      </c>
      <c r="C52" s="10" t="b">
        <f t="shared" si="16"/>
        <v>0</v>
      </c>
      <c r="D52" s="11">
        <f t="shared" si="17"/>
        <v>6</v>
      </c>
      <c r="E52" s="10" t="b">
        <f t="shared" si="18"/>
        <v>0</v>
      </c>
      <c r="F52" s="10" t="b">
        <f t="shared" si="19"/>
        <v>0</v>
      </c>
      <c r="H52" s="10"/>
      <c r="I52" s="10"/>
      <c r="J52" s="18"/>
      <c r="K52" s="18">
        <f>IF($AO$1,IF(MOD(ROW(K52)-ROW(K$51),2)=MOD(ROW(K$52)-ROW(K$51),2),"",CONCATENATE((ROW(K52)-ROW(K$51))/2,,"^")),IF($AU52,CONCATENATE(COUNTIF($AU$52:$AU52,TRUE),"^"),""))</f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 t="str">
        <f>IF($AO$1,"",IF(AX52&gt;=3,"selezionali fra quelli proposti nei tre menu' a tendina riportati qui a sinistra",IF(AX52=2,"selezionali fra quelli proposti nei due menu' a tendina","seleziona dal menu' a tendina")))</f>
        <v>selezionali fra quelli proposti nei tre menu' a tendina riportati qui a sinistra</v>
      </c>
      <c r="AE52" s="60"/>
      <c r="AF52" s="60"/>
      <c r="AG52" s="60"/>
      <c r="AH52" s="60"/>
      <c r="AI52" s="60"/>
      <c r="AJ52" s="60"/>
      <c r="AK52" s="60"/>
      <c r="AL52" s="60"/>
      <c r="AM52" s="60"/>
      <c r="AN52" s="22"/>
      <c r="AO52" s="26" t="s">
        <v>119</v>
      </c>
      <c r="AP52" s="25">
        <f aca="true" t="shared" si="22" ref="AP52:AP61">IF(COUNTIF(L$52:L$54,$AO52)&gt;0,AP$51,ROW(AP52))</f>
        <v>52</v>
      </c>
      <c r="AQ52" s="25">
        <f aca="true" t="shared" si="23" ref="AQ52:AQ61">SMALL($AP$52:$AP$68,ROW(AQ52)-ROW(AQ$51))</f>
        <v>52</v>
      </c>
      <c r="AR52" s="26" t="str">
        <f aca="true" t="shared" si="24" ref="AR52:AR61">IF($AQ52=$AQ$51,"",INDEX(AO$1:AO$65536,AQ52))</f>
        <v>Stagione regolare del campionato troppo corta</v>
      </c>
      <c r="AS52" s="1" t="s">
        <v>0</v>
      </c>
      <c r="AT52" s="28">
        <f>L52</f>
        <v>0</v>
      </c>
      <c r="AU52" s="58" t="b">
        <f aca="true" t="shared" si="25" ref="AU52:AU57">($AT52&lt;&gt;0)</f>
        <v>0</v>
      </c>
      <c r="AV52" s="58"/>
      <c r="AW52" s="29">
        <f>COUNTIF($AU52:$AU54,TRUE)</f>
        <v>0</v>
      </c>
      <c r="AX52" s="30">
        <f>3-AW55</f>
        <v>3</v>
      </c>
      <c r="AY52" s="31">
        <v>1</v>
      </c>
      <c r="AZ52" s="58" t="b">
        <f aca="true" t="shared" si="26" ref="AZ52:AZ57">AY52&lt;=AX52</f>
        <v>1</v>
      </c>
      <c r="BA52" s="58"/>
      <c r="BB52" s="51" t="b">
        <f>OR(AZ52,AZ53,AZ54)</f>
        <v>1</v>
      </c>
      <c r="BC52" s="52"/>
      <c r="BD52" s="37" t="e">
        <f>MATCH($L52,AO$52:AO$61,FALSE)</f>
        <v>#N/A</v>
      </c>
    </row>
    <row r="53" spans="1:56" ht="12.75">
      <c r="A53" s="10" t="b">
        <f t="shared" si="15"/>
        <v>0</v>
      </c>
      <c r="B53" s="10" t="b">
        <f t="shared" si="12"/>
        <v>1</v>
      </c>
      <c r="C53" s="10" t="b">
        <f t="shared" si="16"/>
        <v>0</v>
      </c>
      <c r="D53" s="11">
        <f t="shared" si="17"/>
        <v>6</v>
      </c>
      <c r="E53" s="10" t="b">
        <f t="shared" si="18"/>
        <v>0</v>
      </c>
      <c r="F53" s="10" t="b">
        <f t="shared" si="19"/>
        <v>0</v>
      </c>
      <c r="H53" s="10"/>
      <c r="I53" s="10"/>
      <c r="J53" s="18"/>
      <c r="K53" s="18">
        <f>IF($AO$1,IF(MOD(ROW(K53)-ROW(K$51),2)=MOD(ROW(K$52)-ROW(K$51),2),"",CONCATENATE((ROW(K53)-ROW(K$51))/2,,"^")),IF($AU53,CONCATENATE(COUNTIF($AU$52:$AU53,TRUE),"^"),""))</f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22"/>
      <c r="AO53" s="26" t="s">
        <v>126</v>
      </c>
      <c r="AP53" s="25">
        <f t="shared" si="22"/>
        <v>53</v>
      </c>
      <c r="AQ53" s="25">
        <f t="shared" si="23"/>
        <v>53</v>
      </c>
      <c r="AR53" s="26" t="str">
        <f t="shared" si="24"/>
        <v>Non fissato l'organico ne' definito il titolo sportivo</v>
      </c>
      <c r="AS53" s="1" t="s">
        <v>0</v>
      </c>
      <c r="AT53" s="28">
        <f>L53</f>
        <v>0</v>
      </c>
      <c r="AU53" s="58" t="b">
        <f t="shared" si="25"/>
        <v>0</v>
      </c>
      <c r="AV53" s="58"/>
      <c r="AW53" s="24">
        <f>AW52</f>
        <v>0</v>
      </c>
      <c r="AX53" s="24">
        <f>AX52</f>
        <v>3</v>
      </c>
      <c r="AY53" s="31">
        <v>2</v>
      </c>
      <c r="AZ53" s="58" t="b">
        <f t="shared" si="26"/>
        <v>1</v>
      </c>
      <c r="BA53" s="58"/>
      <c r="BB53" s="53"/>
      <c r="BC53" s="54"/>
      <c r="BD53" s="37" t="e">
        <f>MATCH($L53,AO$52:AO$61,FALSE)</f>
        <v>#N/A</v>
      </c>
    </row>
    <row r="54" spans="1:56" ht="12.75">
      <c r="A54" s="10" t="b">
        <f t="shared" si="15"/>
        <v>0</v>
      </c>
      <c r="B54" s="10" t="b">
        <f t="shared" si="12"/>
        <v>1</v>
      </c>
      <c r="C54" s="10" t="b">
        <f t="shared" si="16"/>
        <v>0</v>
      </c>
      <c r="D54" s="11">
        <f t="shared" si="17"/>
        <v>6</v>
      </c>
      <c r="E54" s="10" t="b">
        <f t="shared" si="18"/>
        <v>0</v>
      </c>
      <c r="F54" s="10" t="b">
        <f t="shared" si="19"/>
        <v>0</v>
      </c>
      <c r="H54" s="10"/>
      <c r="I54" s="10"/>
      <c r="J54" s="18"/>
      <c r="K54" s="18">
        <f>IF($AO$1,IF(MOD(ROW(K54)-ROW(K$51),2)=MOD(ROW(K$52)-ROW(K$51),2),"",CONCATENATE((ROW(K54)-ROW(K$51))/2,,"^")),IF($AU54,CONCATENATE(COUNTIF($AU$52:$AU54,TRUE),"^"),""))</f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22"/>
      <c r="AO54" s="26" t="s">
        <v>118</v>
      </c>
      <c r="AP54" s="25">
        <f t="shared" si="22"/>
        <v>54</v>
      </c>
      <c r="AQ54" s="25">
        <f t="shared" si="23"/>
        <v>54</v>
      </c>
      <c r="AR54" s="26" t="str">
        <f t="shared" si="24"/>
        <v>Ammissione delle squadre fuori classifica</v>
      </c>
      <c r="AS54" s="1" t="s">
        <v>0</v>
      </c>
      <c r="AT54" s="28">
        <f>L54</f>
        <v>0</v>
      </c>
      <c r="AU54" s="58" t="b">
        <f t="shared" si="25"/>
        <v>0</v>
      </c>
      <c r="AV54" s="58"/>
      <c r="AW54" s="24">
        <f>AW53</f>
        <v>0</v>
      </c>
      <c r="AX54" s="24">
        <f>AX53</f>
        <v>3</v>
      </c>
      <c r="AY54" s="31">
        <v>3</v>
      </c>
      <c r="AZ54" s="58" t="b">
        <f t="shared" si="26"/>
        <v>1</v>
      </c>
      <c r="BA54" s="58"/>
      <c r="BB54" s="55"/>
      <c r="BC54" s="56"/>
      <c r="BD54" s="37" t="e">
        <f>MATCH($L54,AO$52:AO$61,FALSE)</f>
        <v>#N/A</v>
      </c>
    </row>
    <row r="55" spans="1:56" ht="12.75" customHeight="1">
      <c r="A55" s="10" t="b">
        <f t="shared" si="15"/>
        <v>0</v>
      </c>
      <c r="B55" s="10" t="b">
        <f t="shared" si="12"/>
        <v>1</v>
      </c>
      <c r="C55" s="10" t="b">
        <f t="shared" si="16"/>
        <v>0</v>
      </c>
      <c r="D55" s="11">
        <f t="shared" si="17"/>
        <v>6</v>
      </c>
      <c r="E55" s="10" t="b">
        <f t="shared" si="18"/>
        <v>0</v>
      </c>
      <c r="F55" s="10" t="b">
        <f t="shared" si="19"/>
        <v>0</v>
      </c>
      <c r="H55" s="10"/>
      <c r="I55" s="10"/>
      <c r="J55" s="17"/>
      <c r="K55" s="18">
        <f>IF($AO$1,IF(MOD(ROW(K55)-ROW(K$51),2)=MOD(ROW(K$52)-ROW(K$51),2),"",CONCATENATE((ROW(K55)-ROW(K$51))/2,,"^")),"")</f>
      </c>
      <c r="L55" s="57" t="str">
        <f>IF($AO$1,"",IF(AX55&gt;=3,"oppure scrivili liberamente secondo la tua opinione nei tre riquadri qui a destra",IF(AX55=2,"oppure scrivili nei due riquadri qui a destra","o scrivilo qui a destra")))</f>
        <v>oppure scrivili liberamente secondo la tua opinione nei tre riquadri qui a destra</v>
      </c>
      <c r="M55" s="57"/>
      <c r="N55" s="57"/>
      <c r="O55" s="57"/>
      <c r="P55" s="57"/>
      <c r="Q55" s="57"/>
      <c r="R55" s="57"/>
      <c r="S55" s="57"/>
      <c r="T55" s="57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18">
        <f>IF($AO$1,"",IF($AU55,CONCATENATE(COUNTIF($AU$52:$AU55,TRUE),"^"),""))</f>
      </c>
      <c r="AO55" s="26" t="s">
        <v>121</v>
      </c>
      <c r="AP55" s="25">
        <f t="shared" si="22"/>
        <v>55</v>
      </c>
      <c r="AQ55" s="25">
        <f t="shared" si="23"/>
        <v>55</v>
      </c>
      <c r="AR55" s="26" t="str">
        <f t="shared" si="24"/>
        <v>Formula dei playoff non equa</v>
      </c>
      <c r="AS55" s="1" t="s">
        <v>0</v>
      </c>
      <c r="AT55" s="27">
        <f>U55</f>
        <v>0</v>
      </c>
      <c r="AU55" s="58" t="b">
        <f t="shared" si="25"/>
        <v>0</v>
      </c>
      <c r="AV55" s="58"/>
      <c r="AW55" s="30">
        <f>COUNTIF($AU55:$AU57,TRUE)</f>
        <v>0</v>
      </c>
      <c r="AX55" s="29">
        <f>3-AW52</f>
        <v>3</v>
      </c>
      <c r="AY55" s="32">
        <v>3</v>
      </c>
      <c r="AZ55" s="58" t="b">
        <f t="shared" si="26"/>
        <v>1</v>
      </c>
      <c r="BA55" s="58"/>
      <c r="BB55" s="51" t="b">
        <f>OR(AZ55,AZ56,AZ57)</f>
        <v>1</v>
      </c>
      <c r="BC55" s="52"/>
      <c r="BD55" s="38">
        <f>IF($U55=0,"",$U55)</f>
      </c>
    </row>
    <row r="56" spans="1:56" ht="12.75">
      <c r="A56" s="10" t="b">
        <f t="shared" si="15"/>
        <v>0</v>
      </c>
      <c r="B56" s="10" t="b">
        <f t="shared" si="12"/>
        <v>1</v>
      </c>
      <c r="C56" s="10" t="b">
        <f t="shared" si="16"/>
        <v>0</v>
      </c>
      <c r="D56" s="11">
        <f t="shared" si="17"/>
        <v>6</v>
      </c>
      <c r="E56" s="10" t="b">
        <f t="shared" si="18"/>
        <v>0</v>
      </c>
      <c r="F56" s="10" t="b">
        <f t="shared" si="19"/>
        <v>0</v>
      </c>
      <c r="H56" s="10"/>
      <c r="I56" s="10"/>
      <c r="J56" s="17"/>
      <c r="K56" s="18">
        <f>IF($AO$1,IF(MOD(ROW(K56)-ROW(K$51),2)=MOD(ROW(K$52)-ROW(K$51),2),"",CONCATENATE((ROW(K56)-ROW(K$51))/2,,"^")),"")</f>
      </c>
      <c r="L56" s="57"/>
      <c r="M56" s="57"/>
      <c r="N56" s="57"/>
      <c r="O56" s="57"/>
      <c r="P56" s="57"/>
      <c r="Q56" s="57"/>
      <c r="R56" s="57"/>
      <c r="S56" s="57"/>
      <c r="T56" s="57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18">
        <f>IF($AO$1,"",IF($AU56,CONCATENATE(COUNTIF($AU$52:$AU56,TRUE),"^"),""))</f>
      </c>
      <c r="AO56" s="26" t="s">
        <v>127</v>
      </c>
      <c r="AP56" s="25">
        <f t="shared" si="22"/>
        <v>56</v>
      </c>
      <c r="AQ56" s="25">
        <f t="shared" si="23"/>
        <v>56</v>
      </c>
      <c r="AR56" s="26" t="str">
        <f t="shared" si="24"/>
        <v>Gironi tecnicamente troppo squilibrati</v>
      </c>
      <c r="AS56" s="1" t="s">
        <v>0</v>
      </c>
      <c r="AT56" s="27">
        <f>U56</f>
        <v>0</v>
      </c>
      <c r="AU56" s="58" t="b">
        <f t="shared" si="25"/>
        <v>0</v>
      </c>
      <c r="AV56" s="58"/>
      <c r="AW56" s="24">
        <f>AW55</f>
        <v>0</v>
      </c>
      <c r="AX56" s="24">
        <f>AX55</f>
        <v>3</v>
      </c>
      <c r="AY56" s="32">
        <v>2</v>
      </c>
      <c r="AZ56" s="58" t="b">
        <f t="shared" si="26"/>
        <v>1</v>
      </c>
      <c r="BA56" s="58"/>
      <c r="BB56" s="53"/>
      <c r="BC56" s="54"/>
      <c r="BD56" s="38">
        <f>IF($U56=0,"",$U56)</f>
      </c>
    </row>
    <row r="57" spans="1:56" ht="12.75">
      <c r="A57" s="10" t="b">
        <f t="shared" si="15"/>
        <v>0</v>
      </c>
      <c r="B57" s="10" t="b">
        <f t="shared" si="12"/>
        <v>1</v>
      </c>
      <c r="C57" s="10" t="b">
        <f t="shared" si="16"/>
        <v>0</v>
      </c>
      <c r="D57" s="11">
        <f t="shared" si="17"/>
        <v>6</v>
      </c>
      <c r="E57" s="10" t="b">
        <f t="shared" si="18"/>
        <v>0</v>
      </c>
      <c r="F57" s="10" t="b">
        <f t="shared" si="19"/>
        <v>0</v>
      </c>
      <c r="H57" s="10"/>
      <c r="I57" s="10"/>
      <c r="J57" s="17"/>
      <c r="K57" s="18">
        <f>IF($AO$1,IF(MOD(ROW(K57)-ROW(K$51),2)=MOD(ROW(K$52)-ROW(K$51),2),"",CONCATENATE((ROW(K57)-ROW(K$51))/2,,"^")),"")</f>
      </c>
      <c r="L57" s="57"/>
      <c r="M57" s="57"/>
      <c r="N57" s="57"/>
      <c r="O57" s="57"/>
      <c r="P57" s="57"/>
      <c r="Q57" s="57"/>
      <c r="R57" s="57"/>
      <c r="S57" s="57"/>
      <c r="T57" s="57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18">
        <f>IF($AO$1,"",IF($AU57,CONCATENATE(COUNTIF($AU$52:$AU57,TRUE),"^"),""))</f>
      </c>
      <c r="AO57" s="26" t="s">
        <v>123</v>
      </c>
      <c r="AP57" s="25">
        <f t="shared" si="22"/>
        <v>57</v>
      </c>
      <c r="AQ57" s="25">
        <f t="shared" si="23"/>
        <v>57</v>
      </c>
      <c r="AR57" s="26" t="str">
        <f t="shared" si="24"/>
        <v>Eccessiva la designazione dell'ufficiale di campo</v>
      </c>
      <c r="AS57" s="1" t="s">
        <v>0</v>
      </c>
      <c r="AT57" s="27">
        <f>U57</f>
        <v>0</v>
      </c>
      <c r="AU57" s="58" t="b">
        <f t="shared" si="25"/>
        <v>0</v>
      </c>
      <c r="AV57" s="58"/>
      <c r="AW57" s="24">
        <f>AW56</f>
        <v>0</v>
      </c>
      <c r="AX57" s="24">
        <f>AX56</f>
        <v>3</v>
      </c>
      <c r="AY57" s="32">
        <v>1</v>
      </c>
      <c r="AZ57" s="58" t="b">
        <f t="shared" si="26"/>
        <v>1</v>
      </c>
      <c r="BA57" s="58"/>
      <c r="BB57" s="55"/>
      <c r="BC57" s="56"/>
      <c r="BD57" s="38">
        <f>IF($U57=0,"",$U57)</f>
      </c>
    </row>
    <row r="58" spans="1:56" ht="12.75">
      <c r="A58" s="10" t="b">
        <f t="shared" si="15"/>
        <v>0</v>
      </c>
      <c r="B58" s="10" t="b">
        <f t="shared" si="12"/>
        <v>1</v>
      </c>
      <c r="C58" s="10" t="b">
        <f t="shared" si="16"/>
        <v>1</v>
      </c>
      <c r="D58" s="11">
        <f t="shared" si="17"/>
        <v>6</v>
      </c>
      <c r="E58" s="10" t="b">
        <f t="shared" si="18"/>
        <v>0</v>
      </c>
      <c r="F58" s="10" t="b">
        <f t="shared" si="19"/>
        <v>0</v>
      </c>
      <c r="H58" s="10"/>
      <c r="I58" s="10"/>
      <c r="J58" s="17"/>
      <c r="K58" s="18">
        <f>IF($AO$1,IF(MOD(ROW(K58)-ROW(K$51),2)=MOD(ROW(K$52)-ROW(K$51),2),"",CONCATENATE((ROW(K58)-ROW(K$51))/2,,"^")),IF($BI58="","",CONCATENATE(COUNTIF($BI$52:$BI58,"X"),"^")))</f>
      </c>
      <c r="L58" s="18"/>
      <c r="M58" s="18"/>
      <c r="N58" s="18"/>
      <c r="O58" s="18"/>
      <c r="P58" s="18"/>
      <c r="Q58" s="18"/>
      <c r="R58" s="18"/>
      <c r="S58" s="18"/>
      <c r="T58" s="18"/>
      <c r="U58" s="13"/>
      <c r="V58" s="13"/>
      <c r="W58" s="13"/>
      <c r="X58" s="13"/>
      <c r="Y58" s="13"/>
      <c r="Z58" s="13"/>
      <c r="AA58" s="13"/>
      <c r="AB58" s="13"/>
      <c r="AC58" s="13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6" t="s">
        <v>129</v>
      </c>
      <c r="AP58" s="25">
        <f t="shared" si="22"/>
        <v>58</v>
      </c>
      <c r="AQ58" s="25">
        <f t="shared" si="23"/>
        <v>58</v>
      </c>
      <c r="AR58" s="26" t="str">
        <f t="shared" si="24"/>
        <v>Giorni di gara restrittivi e troppe deroghe</v>
      </c>
      <c r="AS58" s="1" t="s">
        <v>0</v>
      </c>
      <c r="BD58" s="37"/>
    </row>
    <row r="59" spans="1:56" ht="12.75">
      <c r="A59" s="10" t="b">
        <f t="shared" si="15"/>
        <v>0</v>
      </c>
      <c r="B59" s="10" t="b">
        <f t="shared" si="12"/>
        <v>0</v>
      </c>
      <c r="C59" s="10" t="b">
        <f t="shared" si="16"/>
        <v>0</v>
      </c>
      <c r="D59" s="11">
        <f t="shared" si="17"/>
        <v>6</v>
      </c>
      <c r="E59" s="10" t="b">
        <f t="shared" si="18"/>
        <v>0</v>
      </c>
      <c r="F59" s="10" t="b">
        <f t="shared" si="19"/>
        <v>0</v>
      </c>
      <c r="H59" s="10"/>
      <c r="I59" s="10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3"/>
      <c r="V59" s="13"/>
      <c r="W59" s="13"/>
      <c r="X59" s="13"/>
      <c r="Y59" s="13"/>
      <c r="Z59" s="13"/>
      <c r="AA59" s="13"/>
      <c r="AB59" s="13"/>
      <c r="AC59" s="13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6" t="s">
        <v>128</v>
      </c>
      <c r="AP59" s="25">
        <f t="shared" si="22"/>
        <v>59</v>
      </c>
      <c r="AQ59" s="25">
        <f t="shared" si="23"/>
        <v>59</v>
      </c>
      <c r="AR59" s="26" t="str">
        <f t="shared" si="24"/>
        <v>Tasse gara troppo alte</v>
      </c>
      <c r="AS59" s="1" t="s">
        <v>0</v>
      </c>
      <c r="BD59" s="37"/>
    </row>
    <row r="60" spans="1:56" ht="20.25">
      <c r="A60" s="10" t="b">
        <f t="shared" si="15"/>
        <v>1</v>
      </c>
      <c r="B60" s="10" t="b">
        <f t="shared" si="12"/>
        <v>1</v>
      </c>
      <c r="C60" s="10" t="b">
        <f t="shared" si="16"/>
        <v>1</v>
      </c>
      <c r="D60" s="11">
        <f t="shared" si="17"/>
        <v>7</v>
      </c>
      <c r="E60" s="10" t="b">
        <f t="shared" si="18"/>
        <v>0</v>
      </c>
      <c r="F60" s="10" t="b">
        <f t="shared" si="19"/>
        <v>0</v>
      </c>
      <c r="H60" s="19" t="b">
        <f>AND($E41,I62)</f>
        <v>0</v>
      </c>
      <c r="I60" s="33"/>
      <c r="J60" s="23">
        <f>MAX(J$1:J59)+1</f>
        <v>7</v>
      </c>
      <c r="K60" s="61" t="s">
        <v>114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2"/>
      <c r="AO60" s="26" t="s">
        <v>120</v>
      </c>
      <c r="AP60" s="25">
        <f t="shared" si="22"/>
        <v>60</v>
      </c>
      <c r="AQ60" s="25">
        <f t="shared" si="23"/>
        <v>60</v>
      </c>
      <c r="AR60" s="26" t="str">
        <f t="shared" si="24"/>
        <v>Trasferte troppo lunghe e distanti</v>
      </c>
      <c r="AS60" s="1" t="s">
        <v>0</v>
      </c>
      <c r="BD60" s="37"/>
    </row>
    <row r="61" spans="1:56" ht="12.75">
      <c r="A61" s="10" t="b">
        <f t="shared" si="15"/>
        <v>0</v>
      </c>
      <c r="B61" s="10" t="b">
        <f t="shared" si="12"/>
        <v>0</v>
      </c>
      <c r="C61" s="10" t="b">
        <f t="shared" si="16"/>
        <v>0</v>
      </c>
      <c r="D61" s="11">
        <f t="shared" si="17"/>
        <v>7</v>
      </c>
      <c r="E61" s="10" t="b">
        <f t="shared" si="18"/>
        <v>0</v>
      </c>
      <c r="F61" s="10" t="b">
        <f t="shared" si="19"/>
        <v>0</v>
      </c>
      <c r="H61" s="10"/>
      <c r="I61" s="1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3"/>
      <c r="V61" s="13"/>
      <c r="W61" s="13"/>
      <c r="X61" s="13"/>
      <c r="Y61" s="13"/>
      <c r="Z61" s="13"/>
      <c r="AA61" s="13"/>
      <c r="AB61" s="13"/>
      <c r="AC61" s="13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6" t="s">
        <v>122</v>
      </c>
      <c r="AP61" s="25">
        <f t="shared" si="22"/>
        <v>61</v>
      </c>
      <c r="AQ61" s="25">
        <f t="shared" si="23"/>
        <v>61</v>
      </c>
      <c r="AR61" s="26" t="str">
        <f t="shared" si="24"/>
        <v>Livello tecnico degli arbitri inferiore a quello delle squadre</v>
      </c>
      <c r="AS61" s="1" t="s">
        <v>0</v>
      </c>
      <c r="BD61" s="37"/>
    </row>
    <row r="62" spans="1:56" ht="99.75" customHeight="1">
      <c r="A62" s="10" t="b">
        <f t="shared" si="15"/>
        <v>0</v>
      </c>
      <c r="B62" s="10" t="b">
        <f t="shared" si="12"/>
        <v>0</v>
      </c>
      <c r="C62" s="10" t="b">
        <f t="shared" si="16"/>
        <v>0</v>
      </c>
      <c r="D62" s="11">
        <f t="shared" si="17"/>
        <v>7</v>
      </c>
      <c r="E62" s="10" t="b">
        <f t="shared" si="18"/>
        <v>0</v>
      </c>
      <c r="F62" s="10" t="b">
        <f t="shared" si="19"/>
        <v>0</v>
      </c>
      <c r="H62" s="10" t="b">
        <f>OR($AO$1,F62)</f>
        <v>0</v>
      </c>
      <c r="I62" s="10" t="b">
        <f>NOT(ISBLANK(K62))</f>
        <v>0</v>
      </c>
      <c r="J62" s="17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14"/>
      <c r="AO62" s="1"/>
      <c r="BD62" s="38" t="e">
        <f>MID($U$62,BD$66*(BB62-1)+1,BD$66)</f>
        <v>#VALUE!</v>
      </c>
    </row>
    <row r="63" ht="12.75">
      <c r="BD63" s="38" t="e">
        <f>MID($U$62,BD$66*(BB63-1)+1,BD$66)</f>
        <v>#VALUE!</v>
      </c>
    </row>
    <row r="64" ht="12.75">
      <c r="BD64" s="38" t="e">
        <f>MID($U$62,BD$66*(BB64-1)+1,BD$66)</f>
        <v>#VALUE!</v>
      </c>
    </row>
    <row r="65" ht="12.75">
      <c r="BD65" s="38" t="e">
        <f>MID($U$62,BD$66*(BB65-1)+1,BD$66)</f>
        <v>#VALUE!</v>
      </c>
    </row>
    <row r="66" ht="12.75">
      <c r="BD66" s="24">
        <v>100</v>
      </c>
    </row>
    <row r="67" ht="12.75"/>
    <row r="68" ht="12.75"/>
    <row r="69" ht="12.75"/>
    <row r="70" ht="12.75"/>
    <row r="71" ht="12.75"/>
    <row r="72" ht="12.75" customHeight="1">
      <c r="K72" s="1"/>
    </row>
    <row r="73" ht="12.75">
      <c r="K73" s="1"/>
    </row>
    <row r="74" ht="12.75">
      <c r="K74" s="1"/>
    </row>
    <row r="80" ht="12.75">
      <c r="AO80" s="1"/>
    </row>
    <row r="81" ht="12.75">
      <c r="AO81" s="1"/>
    </row>
    <row r="82" ht="12.75">
      <c r="AO82" s="1"/>
    </row>
    <row r="83" ht="12.75">
      <c r="AO83" s="1"/>
    </row>
    <row r="84" ht="12.75">
      <c r="AO84" s="1"/>
    </row>
  </sheetData>
  <sheetProtection password="A1E5" sheet="1" objects="1" scenarios="1"/>
  <mergeCells count="104">
    <mergeCell ref="K1:AL1"/>
    <mergeCell ref="K29:T29"/>
    <mergeCell ref="K33:T33"/>
    <mergeCell ref="U33:V33"/>
    <mergeCell ref="AJ31:AN35"/>
    <mergeCell ref="U34:V34"/>
    <mergeCell ref="U35:V35"/>
    <mergeCell ref="K31:T31"/>
    <mergeCell ref="K32:T32"/>
    <mergeCell ref="U31:V31"/>
    <mergeCell ref="AO11:AO21"/>
    <mergeCell ref="AJ38:AN42"/>
    <mergeCell ref="AJ45:AN49"/>
    <mergeCell ref="K62:AM62"/>
    <mergeCell ref="K51:AN51"/>
    <mergeCell ref="U47:V47"/>
    <mergeCell ref="K48:T48"/>
    <mergeCell ref="U48:V48"/>
    <mergeCell ref="K49:T49"/>
    <mergeCell ref="U49:V49"/>
    <mergeCell ref="BB52:BC54"/>
    <mergeCell ref="L55:T57"/>
    <mergeCell ref="BB55:BC57"/>
    <mergeCell ref="AZ56:BA56"/>
    <mergeCell ref="AZ57:BA57"/>
    <mergeCell ref="L52:AC52"/>
    <mergeCell ref="L53:AC53"/>
    <mergeCell ref="L54:AC54"/>
    <mergeCell ref="AD52:AM54"/>
    <mergeCell ref="AZ52:BA52"/>
    <mergeCell ref="AZ53:BA53"/>
    <mergeCell ref="AZ54:BA54"/>
    <mergeCell ref="AZ55:BA55"/>
    <mergeCell ref="K60:AN60"/>
    <mergeCell ref="AU56:AV56"/>
    <mergeCell ref="AU57:AV57"/>
    <mergeCell ref="U55:AM55"/>
    <mergeCell ref="U56:AM56"/>
    <mergeCell ref="U57:AM57"/>
    <mergeCell ref="AU52:AV52"/>
    <mergeCell ref="AU53:AV53"/>
    <mergeCell ref="AU54:AV54"/>
    <mergeCell ref="AU55:AV55"/>
    <mergeCell ref="K47:T47"/>
    <mergeCell ref="K42:T42"/>
    <mergeCell ref="U42:V42"/>
    <mergeCell ref="K40:T40"/>
    <mergeCell ref="K41:T41"/>
    <mergeCell ref="U40:V40"/>
    <mergeCell ref="U41:V41"/>
    <mergeCell ref="K45:T45"/>
    <mergeCell ref="U45:V45"/>
    <mergeCell ref="K46:T46"/>
    <mergeCell ref="U38:V38"/>
    <mergeCell ref="U39:V39"/>
    <mergeCell ref="K38:T38"/>
    <mergeCell ref="U24:V24"/>
    <mergeCell ref="U25:V25"/>
    <mergeCell ref="U26:V26"/>
    <mergeCell ref="U27:V27"/>
    <mergeCell ref="U28:V28"/>
    <mergeCell ref="K37:AN37"/>
    <mergeCell ref="K35:T35"/>
    <mergeCell ref="W9:Y9"/>
    <mergeCell ref="Z9:AM9"/>
    <mergeCell ref="K24:T24"/>
    <mergeCell ref="K25:T25"/>
    <mergeCell ref="K9:T9"/>
    <mergeCell ref="K10:T10"/>
    <mergeCell ref="K21:T21"/>
    <mergeCell ref="K14:T14"/>
    <mergeCell ref="K15:T15"/>
    <mergeCell ref="K16:T16"/>
    <mergeCell ref="K26:T26"/>
    <mergeCell ref="K27:T27"/>
    <mergeCell ref="AJ24:AN28"/>
    <mergeCell ref="K28:T28"/>
    <mergeCell ref="K11:T11"/>
    <mergeCell ref="K12:T12"/>
    <mergeCell ref="K13:T13"/>
    <mergeCell ref="K5:T5"/>
    <mergeCell ref="K6:T6"/>
    <mergeCell ref="K7:T7"/>
    <mergeCell ref="K8:T8"/>
    <mergeCell ref="U4:AC4"/>
    <mergeCell ref="K4:T4"/>
    <mergeCell ref="K3:AN3"/>
    <mergeCell ref="K44:AN44"/>
    <mergeCell ref="U9:V9"/>
    <mergeCell ref="U5:AC5"/>
    <mergeCell ref="U6:AC6"/>
    <mergeCell ref="U7:AC7"/>
    <mergeCell ref="U8:AC8"/>
    <mergeCell ref="K23:AN23"/>
    <mergeCell ref="U46:V46"/>
    <mergeCell ref="K22:T22"/>
    <mergeCell ref="K17:T17"/>
    <mergeCell ref="K18:T18"/>
    <mergeCell ref="K19:T19"/>
    <mergeCell ref="K20:T20"/>
    <mergeCell ref="K30:AN30"/>
    <mergeCell ref="U32:V32"/>
    <mergeCell ref="K39:T39"/>
    <mergeCell ref="K34:T34"/>
  </mergeCells>
  <conditionalFormatting sqref="J4:T22 J31:T36 J61:J62 K61:T61 J52:J59 L58:T59 K59 J45:T50 J24:T29 J38:T43">
    <cfRule type="expression" priority="1" dxfId="0" stopIfTrue="1">
      <formula>AND($H4)</formula>
    </cfRule>
  </conditionalFormatting>
  <conditionalFormatting sqref="AD52">
    <cfRule type="expression" priority="2" dxfId="0" stopIfTrue="1">
      <formula>AND($BB$52,$F52)</formula>
    </cfRule>
  </conditionalFormatting>
  <conditionalFormatting sqref="U10:AC22">
    <cfRule type="expression" priority="3" dxfId="1" stopIfTrue="1">
      <formula>AND(NOT(ISBLANK($H10)),$H10,NOT($I10))</formula>
    </cfRule>
    <cfRule type="expression" priority="4" dxfId="2" stopIfTrue="1">
      <formula>AND(NOT(ISBLANK($H10)),$H10,$I10)</formula>
    </cfRule>
  </conditionalFormatting>
  <conditionalFormatting sqref="J60:AN60 J3:AN3 J23:AN23 J44:AN44 J37:AN37 J30:AN30 J51:AN51">
    <cfRule type="expression" priority="5" dxfId="3" stopIfTrue="1">
      <formula>NOT($F3)</formula>
    </cfRule>
  </conditionalFormatting>
  <conditionalFormatting sqref="L55:T57">
    <cfRule type="expression" priority="6" dxfId="0" stopIfTrue="1">
      <formula>AND($BB$55,$F55)</formula>
    </cfRule>
  </conditionalFormatting>
  <conditionalFormatting sqref="U4:AC6">
    <cfRule type="expression" priority="7" dxfId="1" stopIfTrue="1">
      <formula>AND(NOT($AO$1),NOT(ISBLANK($H4)),$H4,NOT($I4))</formula>
    </cfRule>
    <cfRule type="expression" priority="8" dxfId="4" stopIfTrue="1">
      <formula>AND(NOT($AO$1),NOT(ISBLANK($H4)),$H4,$I4)</formula>
    </cfRule>
    <cfRule type="expression" priority="9" dxfId="5" stopIfTrue="1">
      <formula>$AO$1</formula>
    </cfRule>
  </conditionalFormatting>
  <conditionalFormatting sqref="U8:AC8">
    <cfRule type="expression" priority="10" dxfId="6" stopIfTrue="1">
      <formula>AND(NOT($AO$1),NOT(ISBLANK($H8)),$H8,NOT($I8))</formula>
    </cfRule>
    <cfRule type="expression" priority="11" dxfId="4" stopIfTrue="1">
      <formula>AND(NOT($AO$1),NOT(ISBLANK($H8)),$H8,$I8)</formula>
    </cfRule>
    <cfRule type="expression" priority="12" dxfId="5" stopIfTrue="1">
      <formula>$AO$1</formula>
    </cfRule>
  </conditionalFormatting>
  <conditionalFormatting sqref="U9:V9">
    <cfRule type="expression" priority="13" dxfId="1" stopIfTrue="1">
      <formula>AND(NOT($AO$1),NOT(ISBLANK($H9)),$H9,NOT($I9))</formula>
    </cfRule>
    <cfRule type="expression" priority="14" dxfId="4" stopIfTrue="1">
      <formula>AND(NOT($AO$1),NOT(ISBLANK($H9)),$H9,$I9)</formula>
    </cfRule>
    <cfRule type="expression" priority="15" dxfId="7" stopIfTrue="1">
      <formula>$AO$1</formula>
    </cfRule>
  </conditionalFormatting>
  <conditionalFormatting sqref="W9:Y9">
    <cfRule type="expression" priority="16" dxfId="8" stopIfTrue="1">
      <formula>AND($AO$1)</formula>
    </cfRule>
    <cfRule type="expression" priority="17" dxfId="0" stopIfTrue="1">
      <formula>AND(NOT($AO$1),$H9,U9=AQ9)</formula>
    </cfRule>
  </conditionalFormatting>
  <conditionalFormatting sqref="K62:AM62">
    <cfRule type="expression" priority="18" dxfId="6" stopIfTrue="1">
      <formula>AND(NOT($AO$1),$H62,NOT($I62))</formula>
    </cfRule>
    <cfRule type="expression" priority="19" dxfId="4" stopIfTrue="1">
      <formula>AND(NOT($AO$1),$H62,$I62)</formula>
    </cfRule>
    <cfRule type="expression" priority="20" dxfId="5" stopIfTrue="1">
      <formula>$AO$1</formula>
    </cfRule>
  </conditionalFormatting>
  <conditionalFormatting sqref="K58">
    <cfRule type="expression" priority="21" dxfId="0" stopIfTrue="1">
      <formula>OR($H58,$AO$1)</formula>
    </cfRule>
  </conditionalFormatting>
  <conditionalFormatting sqref="D2:D62">
    <cfRule type="expression" priority="22" dxfId="9" stopIfTrue="1">
      <formula>D2&lt;&gt;D1</formula>
    </cfRule>
  </conditionalFormatting>
  <conditionalFormatting sqref="Z9:AM9">
    <cfRule type="expression" priority="23" dxfId="6" stopIfTrue="1">
      <formula>AND(NOT($AO$1),NOT(ISBLANK($H9)),$H9,$U9=$AQ9,ISBLANK($Z9))</formula>
    </cfRule>
    <cfRule type="expression" priority="24" dxfId="4" stopIfTrue="1">
      <formula>AND(NOT($AO$1),NOT(ISBLANK($H9)),$H9,$U9=$AQ9)</formula>
    </cfRule>
    <cfRule type="expression" priority="25" dxfId="10" stopIfTrue="1">
      <formula>$AO$1</formula>
    </cfRule>
  </conditionalFormatting>
  <conditionalFormatting sqref="U7:AC7">
    <cfRule type="expression" priority="26" dxfId="1" stopIfTrue="1">
      <formula>AND(NOT($AO$1),NOT(ISBLANK($H7)),$H7,NOT($I7))</formula>
    </cfRule>
    <cfRule type="expression" priority="27" dxfId="4" stopIfTrue="1">
      <formula>AND(NOT($AO$1),NOT(ISBLANK($H7)),$H7,$I7)</formula>
    </cfRule>
  </conditionalFormatting>
  <conditionalFormatting sqref="AZ52:AZ57 BB52:BB57 AU52:AU57 I4:I22 H38:I43 H4:H9 H45:I50 H1:I1 H24:I29 H11:H22 H52:I59 H61:I62 E1:F62 H31:I36 A2:C62">
    <cfRule type="expression" priority="28" dxfId="11" stopIfTrue="1">
      <formula>A1</formula>
    </cfRule>
  </conditionalFormatting>
  <conditionalFormatting sqref="G5:G6 G8:G21">
    <cfRule type="expression" priority="29" dxfId="12" stopIfTrue="1">
      <formula>G5</formula>
    </cfRule>
  </conditionalFormatting>
  <conditionalFormatting sqref="L52:AC54">
    <cfRule type="expression" priority="30" dxfId="1" stopIfTrue="1">
      <formula>AND(NOT($AO$1),$F52,$AZ52,NOT($AU52))</formula>
    </cfRule>
    <cfRule type="expression" priority="31" dxfId="4" stopIfTrue="1">
      <formula>AND(NOT($AO$1),$F52,$AZ52,$AU52)</formula>
    </cfRule>
    <cfRule type="expression" priority="32" dxfId="13" stopIfTrue="1">
      <formula>$AO$1</formula>
    </cfRule>
  </conditionalFormatting>
  <conditionalFormatting sqref="U55:AM57">
    <cfRule type="expression" priority="33" dxfId="6" stopIfTrue="1">
      <formula>AND(NOT($AO$1),$F55,$AZ55,NOT($AU55))</formula>
    </cfRule>
    <cfRule type="expression" priority="34" dxfId="4" stopIfTrue="1">
      <formula>AND(NOT($AO$1),$F55,$AZ55,$AU55)</formula>
    </cfRule>
    <cfRule type="expression" priority="35" dxfId="13" stopIfTrue="1">
      <formula>$AO$1</formula>
    </cfRule>
  </conditionalFormatting>
  <conditionalFormatting sqref="U38:V42 U31:V35 U24:V28 U45:V49">
    <cfRule type="expression" priority="36" dxfId="1" stopIfTrue="1">
      <formula>AND(NOT($AO$1),NOT(ISBLANK($H24)),$H24,NOT($I24))</formula>
    </cfRule>
    <cfRule type="expression" priority="37" dxfId="4" stopIfTrue="1">
      <formula>AND(NOT($AO$1),NOT(ISBLANK($H24)),$H24,$I24,U24&lt;&gt;$AQ24)</formula>
    </cfRule>
    <cfRule type="expression" priority="38" dxfId="5" stopIfTrue="1">
      <formula>OR($AO$1,$U24=$AQ24)</formula>
    </cfRule>
  </conditionalFormatting>
  <conditionalFormatting sqref="K52:K57 AN55:AN57">
    <cfRule type="expression" priority="39" dxfId="0" stopIfTrue="1">
      <formula>OR($AU52,$AO$1)</formula>
    </cfRule>
  </conditionalFormatting>
  <conditionalFormatting sqref="J1:AN1">
    <cfRule type="expression" priority="40" dxfId="14" stopIfTrue="1">
      <formula>$I1</formula>
    </cfRule>
    <cfRule type="expression" priority="41" dxfId="15" stopIfTrue="1">
      <formula>$H1</formula>
    </cfRule>
  </conditionalFormatting>
  <dataValidations count="7">
    <dataValidation type="list" allowBlank="1" showInputMessage="1" showErrorMessage="1" sqref="U5:AC5">
      <formula1>$AQ5:$BB5</formula1>
    </dataValidation>
    <dataValidation type="list" allowBlank="1" showInputMessage="1" showErrorMessage="1" sqref="U4:AC4 U6:AC6">
      <formula1>$AQ4:$AX4</formula1>
    </dataValidation>
    <dataValidation type="list" allowBlank="1" showInputMessage="1" showErrorMessage="1" sqref="U7:AC7 U9:V9">
      <formula1>$AQ7:$AR7</formula1>
    </dataValidation>
    <dataValidation type="list" allowBlank="1" showInputMessage="1" showErrorMessage="1" sqref="L52:AC54">
      <formula1>$AR$52:$AR$61</formula1>
    </dataValidation>
    <dataValidation type="list" allowBlank="1" showInputMessage="1" showErrorMessage="1" promptTitle="IN BIANCO" sqref="AO1">
      <formula1>"VERO,FALSO"</formula1>
    </dataValidation>
    <dataValidation type="list" allowBlank="1" showErrorMessage="1" sqref="U24:V29 U45:V49 U38:V43 U31:V36">
      <formula1>$AQ24:$AX24</formula1>
    </dataValidation>
    <dataValidation type="list" allowBlank="1" showErrorMessage="1" sqref="U50:V50">
      <formula1>$AR50:$AY50</formula1>
    </dataValidation>
  </dataValidations>
  <printOptions horizontalCentered="1" verticalCentered="1"/>
  <pageMargins left="0.3937007874015748" right="0.3937007874015748" top="0.5905511811023623" bottom="0.3937007874015748" header="0.3937007874015748" footer="0.31496062992125984"/>
  <pageSetup horizontalDpi="1200" verticalDpi="1200" orientation="portrait" paperSize="9" r:id="rId4"/>
  <headerFooter alignWithMargins="0">
    <oddHeader>&amp;CSondaggio Promozione 2011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Nicastro</cp:lastModifiedBy>
  <cp:lastPrinted>2011-05-04T17:32:05Z</cp:lastPrinted>
  <dcterms:created xsi:type="dcterms:W3CDTF">1996-10-14T23:33:28Z</dcterms:created>
  <dcterms:modified xsi:type="dcterms:W3CDTF">2011-05-04T17:36:11Z</dcterms:modified>
  <cp:category/>
  <cp:version/>
  <cp:contentType/>
  <cp:contentStatus/>
</cp:coreProperties>
</file>